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20736" windowHeight="11952" tabRatio="795" activeTab="0"/>
  </bookViews>
  <sheets>
    <sheet name="объем закупок на 2020" sheetId="1" r:id="rId1"/>
    <sheet name="(09.01)" sheetId="2" r:id="rId2"/>
    <sheet name="Титульная" sheetId="3" r:id="rId3"/>
  </sheets>
  <definedNames>
    <definedName name="_xlnm.Print_Area" localSheetId="1">'(09.01)'!$A$1:$N$118</definedName>
    <definedName name="_xlnm.Print_Area" localSheetId="0">'объем закупок на 2020'!$A$1:$H$119</definedName>
  </definedNames>
  <calcPr fullCalcOnLoad="1"/>
</workbook>
</file>

<file path=xl/comments1.xml><?xml version="1.0" encoding="utf-8"?>
<comments xmlns="http://schemas.openxmlformats.org/spreadsheetml/2006/main">
  <authors>
    <author>buhgalter1</author>
  </authors>
  <commentList>
    <comment ref="H56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КС-киот 01.04  пред 04.04.2019</t>
        </r>
      </text>
    </comment>
    <comment ref="H51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кс-ки прислали 21.05.</t>
        </r>
      </text>
    </comment>
    <comment ref="H43" authorId="0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Н.Б. 24.07. согл-ла
кф 25.07</t>
        </r>
      </text>
    </comment>
    <comment ref="H55" authorId="0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кс-ки от 23.07.2019</t>
        </r>
      </text>
    </comment>
    <comment ref="H54" authorId="0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кс ки от 23.07.2019</t>
        </r>
      </text>
    </comment>
  </commentList>
</comments>
</file>

<file path=xl/sharedStrings.xml><?xml version="1.0" encoding="utf-8"?>
<sst xmlns="http://schemas.openxmlformats.org/spreadsheetml/2006/main" count="998" uniqueCount="275">
  <si>
    <t>Форма 4</t>
  </si>
  <si>
    <t>Наименование показателя</t>
  </si>
  <si>
    <t xml:space="preserve">Заработная плата                         </t>
  </si>
  <si>
    <t xml:space="preserve">Прочие выплаты                           </t>
  </si>
  <si>
    <t xml:space="preserve">Начисления на выплаты по оплате труда    </t>
  </si>
  <si>
    <t xml:space="preserve">Услуги связи                             </t>
  </si>
  <si>
    <t xml:space="preserve">Транспортные услуги                      </t>
  </si>
  <si>
    <t xml:space="preserve">Коммунальные услуги                      </t>
  </si>
  <si>
    <t xml:space="preserve">Арендная плата за пользование имуществом </t>
  </si>
  <si>
    <t xml:space="preserve">Работы, услуги по содержанию имущества   </t>
  </si>
  <si>
    <t xml:space="preserve">Прочие работы, услуги                    </t>
  </si>
  <si>
    <t xml:space="preserve">Прочие расходы                           </t>
  </si>
  <si>
    <t xml:space="preserve">Увеличение стоимости основных средств    </t>
  </si>
  <si>
    <t>Оплата продуктов питания</t>
  </si>
  <si>
    <t>Код субсидии</t>
  </si>
  <si>
    <t>Сумма</t>
  </si>
  <si>
    <t>руб.,коп.</t>
  </si>
  <si>
    <t>.032100000</t>
  </si>
  <si>
    <t>Код по бюджетной
классификации  
операции сектора
государственного
управления</t>
  </si>
  <si>
    <t xml:space="preserve">закупки, всего:                          </t>
  </si>
  <si>
    <t>ест. Монополия (Ростелеком аб.плата Сан.эп.стан. - смывы, почта - переводы)</t>
  </si>
  <si>
    <t>водоотвед., водоснабж., теплоснабж.</t>
  </si>
  <si>
    <t>электроснабжение</t>
  </si>
  <si>
    <t>устранение аварий</t>
  </si>
  <si>
    <t>пункт 44фз закона</t>
  </si>
  <si>
    <t>.032102355</t>
  </si>
  <si>
    <t>реквизиты документов</t>
  </si>
  <si>
    <t>реквизиты извещения на размещение закупки</t>
  </si>
  <si>
    <t>реквизиты договоров, мун.контрактов</t>
  </si>
  <si>
    <t>.032100100</t>
  </si>
  <si>
    <t>контрольные цифры</t>
  </si>
  <si>
    <t>фактические цифры</t>
  </si>
  <si>
    <t>2 млн. руб</t>
  </si>
  <si>
    <t>МБДОУ Детский сад № 1 г.Бокситогорска</t>
  </si>
  <si>
    <t>.032101314</t>
  </si>
  <si>
    <t>.032102332</t>
  </si>
  <si>
    <t xml:space="preserve"> СУБСИДИИ НА ИНЫЕ ЦЕЛИ</t>
  </si>
  <si>
    <t>Субсидия областного бюджета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</si>
  <si>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КВР</t>
  </si>
  <si>
    <t>Субсидия "На профилактику правонарушений в Бокситогорском муниципальном районе "</t>
  </si>
  <si>
    <t>.032 0314 57 1 01 13320 612 241 015  - 032101314</t>
  </si>
  <si>
    <t>.032 0701 52 1 01 00160 611 241 003 -  032100000</t>
  </si>
  <si>
    <t>.032 0701 52 1 01 00160  611 241 013 - 032100100</t>
  </si>
  <si>
    <t>Показатели по поступлениям и выплатам учреждения (подразделения) МБДОУ ДО "Детский сад 1" г.Бокситогорск</t>
  </si>
  <si>
    <t>таблица 2</t>
  </si>
  <si>
    <t>Код строки</t>
  </si>
  <si>
    <t>код субсидии</t>
  </si>
  <si>
    <t>кфср</t>
  </si>
  <si>
    <t xml:space="preserve">
(КОСГУ)</t>
  </si>
  <si>
    <t>отраслевой код</t>
  </si>
  <si>
    <t>Объем финансового обеспечения, руб. (с точностью до двух знаков после запятой — 0,00)</t>
  </si>
  <si>
    <t>всего</t>
  </si>
  <si>
    <t>в том числе:</t>
  </si>
  <si>
    <t>субсидии на финансовое обеспечение выполнения муниципального задания</t>
  </si>
  <si>
    <t>субсидии на финан-совое обес-печение государст-венного задания из бюджета Федераль-ного фонда обязатель-ного меди-цинского страхова-ния</t>
  </si>
  <si>
    <t>субсидии, предос-тавляе-мые в соответ-ствии с абзацем вторым пункта 1 статьи 78.1 Бюджет-ного кодекса РФ</t>
  </si>
  <si>
    <t>суб-сидии на осущ. кап. вло-же-ний</t>
  </si>
  <si>
    <t>средст-ва обяз. мед. страхо-вания</t>
  </si>
  <si>
    <t>Поступления от оказания услуг (выполнения работ) на плат-ной основе и от иной приносящей доход дея-тельности</t>
  </si>
  <si>
    <t>из них гранты</t>
  </si>
  <si>
    <t>3</t>
  </si>
  <si>
    <t>5.1</t>
  </si>
  <si>
    <t>Поступления от доходов, всего:</t>
  </si>
  <si>
    <t>100</t>
  </si>
  <si>
    <t>х</t>
  </si>
  <si>
    <t>в том числе: доходы от собственности</t>
  </si>
  <si>
    <t>110</t>
  </si>
  <si>
    <t xml:space="preserve">Поступление средств от оказания платных услуг </t>
  </si>
  <si>
    <t>.000000500</t>
  </si>
  <si>
    <t xml:space="preserve">Спонсорские и благотворительные средства- </t>
  </si>
  <si>
    <t>180</t>
  </si>
  <si>
    <t>доходы от оказания услуг, работ</t>
  </si>
  <si>
    <t>120</t>
  </si>
  <si>
    <t xml:space="preserve">Услуга N 1    муниципальное задание на выполнение муниципальной услуги -  дополнительное образование детей </t>
  </si>
  <si>
    <t>иные субсидии, предоставленные из бюджета</t>
  </si>
  <si>
    <t>150</t>
  </si>
  <si>
    <t>Выплаты по расходам, всего:</t>
  </si>
  <si>
    <t>200</t>
  </si>
  <si>
    <t>в том числе на: выплаты персоналу всего:</t>
  </si>
  <si>
    <t>210</t>
  </si>
  <si>
    <t>из них: оплата труда и начисления на выплаты по оплате труда</t>
  </si>
  <si>
    <t>211</t>
  </si>
  <si>
    <t>из них: социальные и иные выплаты населению, всего</t>
  </si>
  <si>
    <t>220</t>
  </si>
  <si>
    <t>из них: уплату налогов, сборов и иных платежей, всего</t>
  </si>
  <si>
    <t>230</t>
  </si>
  <si>
    <t>из них: безвозмездные перечисления организациям</t>
  </si>
  <si>
    <t>240</t>
  </si>
  <si>
    <t>x</t>
  </si>
  <si>
    <t>.0701</t>
  </si>
  <si>
    <t>111</t>
  </si>
  <si>
    <t>112</t>
  </si>
  <si>
    <t>119</t>
  </si>
  <si>
    <t>213</t>
  </si>
  <si>
    <t>244</t>
  </si>
  <si>
    <t>221</t>
  </si>
  <si>
    <t>222</t>
  </si>
  <si>
    <t>226</t>
  </si>
  <si>
    <t>290</t>
  </si>
  <si>
    <t>310</t>
  </si>
  <si>
    <t>Увеличение стоимости материальных запа-сов</t>
  </si>
  <si>
    <t>340</t>
  </si>
  <si>
    <t>223</t>
  </si>
  <si>
    <t>225</t>
  </si>
  <si>
    <t>851</t>
  </si>
  <si>
    <t>853</t>
  </si>
  <si>
    <t>прочие расходы (кроме рас ходов на закупку товаров, работ, услуг)</t>
  </si>
  <si>
    <t>250</t>
  </si>
  <si>
    <t>расходы на закупку товаров, работ, услуг, всего</t>
  </si>
  <si>
    <t>Поступление финансовых активов, всего:</t>
  </si>
  <si>
    <t>300</t>
  </si>
  <si>
    <t>из них: увеличение остатков средств</t>
  </si>
  <si>
    <t>прочие поступления</t>
  </si>
  <si>
    <t>320</t>
  </si>
  <si>
    <t>Выбытие финансовых активов, всего</t>
  </si>
  <si>
    <t>400</t>
  </si>
  <si>
    <t>Из них: 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</si>
  <si>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</si>
  <si>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</si>
  <si>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</si>
  <si>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</si>
  <si>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</si>
  <si>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</si>
  <si>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</si>
  <si>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Руководитель муниципального учреждения ___________ ______________________</t>
  </si>
  <si>
    <t>Главный бухгалтер</t>
  </si>
  <si>
    <t>учреждения                               ____________ _____________________</t>
  </si>
  <si>
    <t>Исполнитель                              ____________ _____________________</t>
  </si>
  <si>
    <t>.00000000000000000</t>
  </si>
  <si>
    <t>2001</t>
  </si>
  <si>
    <t>1001</t>
  </si>
  <si>
    <t>расходы на оплату контрактов заключенных до начала очередного финансового года</t>
  </si>
  <si>
    <t>питание сотрудников</t>
  </si>
  <si>
    <t>практика студентов</t>
  </si>
  <si>
    <t>5</t>
  </si>
  <si>
    <t>7</t>
  </si>
  <si>
    <t>Выплаты по расходам на закупку товаров, работ, услуг всего по 44- ФЗ</t>
  </si>
  <si>
    <t>0001</t>
  </si>
  <si>
    <t>Услуга N 2    муниципальное задание на содержание имущества</t>
  </si>
  <si>
    <t>1004</t>
  </si>
  <si>
    <t>.032 0701 52 1 01 00160 611 241 003.                                      .032 0701 52 1 01 71350 611 241 003 3001</t>
  </si>
  <si>
    <t xml:space="preserve">.032 0701 52 1 01 00160 611 241 013 </t>
  </si>
  <si>
    <t>.032 0701 521 01 00160   611 241</t>
  </si>
  <si>
    <t>.032 0701 52 1 01 00160 611 241 - 000000500</t>
  </si>
  <si>
    <t>.032 0314 57 1 01 13320 612 241 015</t>
  </si>
  <si>
    <t>.0314</t>
  </si>
  <si>
    <t>.032 1004 52 1 04 71360 612 241 015 3002</t>
  </si>
  <si>
    <t>.032101200</t>
  </si>
  <si>
    <t>.032101049</t>
  </si>
  <si>
    <t>Субсидия на иные цели на укрепление МТБ образовательных организаций</t>
  </si>
  <si>
    <t>Субсидия на иные цели на оплату штрафов надзорных органов</t>
  </si>
  <si>
    <t>.032 0701 521 03 14200 612 241 015</t>
  </si>
  <si>
    <t>.032 0701 52 1 02 10490 612 241 015</t>
  </si>
  <si>
    <t>14140110000000000</t>
  </si>
  <si>
    <t>Прочие работы, услуги</t>
  </si>
  <si>
    <t xml:space="preserve">.032 0701 521 02 72020 612 241 015 141 4011 - </t>
  </si>
  <si>
    <t>не вкл в пз</t>
  </si>
  <si>
    <t>В.С.Печникова</t>
  </si>
  <si>
    <t>И.Н.Горусская</t>
  </si>
  <si>
    <t>Субсидия за счет средств областного бюджета по компенсации родителям (законным представителям) части родительской платы за присмотр и уход за детьми в образовательных организациях Ленинградской области,реализующих основную образовательную программу дошкол</t>
  </si>
  <si>
    <t>УТВЕРЖДЕНО</t>
  </si>
  <si>
    <t>налоги,пошлины и сборы</t>
  </si>
  <si>
    <t>852</t>
  </si>
  <si>
    <t>291</t>
  </si>
  <si>
    <t>295</t>
  </si>
  <si>
    <t>Другие экономические санкции</t>
  </si>
  <si>
    <t>Штрафы за нарушения законодальства о налогах и сборах, законодательства о страховых взносах</t>
  </si>
  <si>
    <t>292</t>
  </si>
  <si>
    <t>.000000500(продукты)</t>
  </si>
  <si>
    <t>032101032</t>
  </si>
  <si>
    <t>Субсидия на оплату расходов на проведение психиатрических обследований работников образовательных организаций</t>
  </si>
  <si>
    <t>183</t>
  </si>
  <si>
    <t>.032 07015210314200 612 241 015</t>
  </si>
  <si>
    <t>..032 07015210314200 612 241 015 - 032101032</t>
  </si>
  <si>
    <t>131</t>
  </si>
  <si>
    <t>Субсидия на иные цели на развитие кадрового потенциала в сфере образования</t>
  </si>
  <si>
    <t>.032 0705 5250113080 612 241 015</t>
  </si>
  <si>
    <t>.032101084</t>
  </si>
  <si>
    <t>.0705</t>
  </si>
  <si>
    <t>.0702</t>
  </si>
  <si>
    <t>Услуги связи (телефон)</t>
  </si>
  <si>
    <t>Оплата электроэнергии</t>
  </si>
  <si>
    <t>обслуживание приборов учета</t>
  </si>
  <si>
    <t>обслуживание АПС</t>
  </si>
  <si>
    <t>дератизация</t>
  </si>
  <si>
    <t>гидропромывка</t>
  </si>
  <si>
    <t>Медикаменты</t>
  </si>
  <si>
    <t>Прочие оборотные запасы</t>
  </si>
  <si>
    <t>Увеличение стоимости продуктов питания;</t>
  </si>
  <si>
    <t>342</t>
  </si>
  <si>
    <t>Социальные пособия и компенсации персоналу в денежной форме</t>
  </si>
  <si>
    <t>266</t>
  </si>
  <si>
    <t>352</t>
  </si>
  <si>
    <t>Увеличение стоимости мягкого инвентаря;</t>
  </si>
  <si>
    <t>345</t>
  </si>
  <si>
    <t>Увеличение стоимости прочих материальных запасов однократного применения</t>
  </si>
  <si>
    <t>349</t>
  </si>
  <si>
    <t>Увеличение стоимости лекарственных препаратов и материалов, применяемых в медицинских целях;</t>
  </si>
  <si>
    <t>341</t>
  </si>
  <si>
    <t>Увеличение стоимости прочих оборотных запасов (материалов);</t>
  </si>
  <si>
    <t>346</t>
  </si>
  <si>
    <t xml:space="preserve">.032100000 </t>
  </si>
  <si>
    <t xml:space="preserve">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</si>
  <si>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п.4 ч.1 ст.93</t>
  </si>
  <si>
    <t>п.8 ч.1 ст.93</t>
  </si>
  <si>
    <t>Устр. ограждения терр.по адресу: г. Бокситогорск, ул. Советская, д. 19</t>
  </si>
  <si>
    <t>КТС</t>
  </si>
  <si>
    <r>
      <t xml:space="preserve">.032 0701 52 1 02 10490 612 241 015;                                                                                            .032 0701 521 02 S0490 612 241 015;                                                                                               .032 0701 52 1 02 10490 612 241 015 - </t>
    </r>
    <r>
      <rPr>
        <b/>
        <sz val="14"/>
        <rFont val="Times New Roman"/>
        <family val="1"/>
      </rPr>
      <t>032101049</t>
    </r>
  </si>
  <si>
    <t>ПЛАН ГРАФИК УТВЕРЖДЕН 15.01.2019 ГОДА</t>
  </si>
  <si>
    <t>Тепло и горячая вода</t>
  </si>
  <si>
    <t>функционирование канала связи (пожар и др. чс "цаспи")</t>
  </si>
  <si>
    <t>Замена окон. Блоков</t>
  </si>
  <si>
    <t>кух. Оборудование</t>
  </si>
  <si>
    <t>.032 0314 52 1 02 72020 612 241 015 - 032102332</t>
  </si>
  <si>
    <t>приобретение и установка прогулочных веранд</t>
  </si>
  <si>
    <t>микробиологические исследования ; , физико-химические  исследования ,производственный контроль</t>
  </si>
  <si>
    <t>.032 0701(0705) 52 1 01 71350 611 241 003 3001  -032100000 (бывший 032100401)</t>
  </si>
  <si>
    <t xml:space="preserve"> приобр и установка малых арх форм</t>
  </si>
  <si>
    <t>Ремонт кровли прачечной</t>
  </si>
  <si>
    <t>Ремонт фасада прачечной  с заменой окон и дверей</t>
  </si>
  <si>
    <t>приобретение грунта и песка</t>
  </si>
  <si>
    <t>до 600 тыс.руб.</t>
  </si>
  <si>
    <t>до 300 тыс. руб.</t>
  </si>
  <si>
    <t>печатные издания</t>
  </si>
  <si>
    <t>конкурентные способы всего</t>
  </si>
  <si>
    <t>для субъект.мал.предринимательства (РФ)</t>
  </si>
  <si>
    <t>для субъект.мал.предринимательства (ЛО)</t>
  </si>
  <si>
    <t>план</t>
  </si>
  <si>
    <t>факт</t>
  </si>
  <si>
    <t>Подписка</t>
  </si>
  <si>
    <r>
      <t>Ремонт кровли зала и тамбура по ад ул.Советская, д.19 (</t>
    </r>
    <r>
      <rPr>
        <b/>
        <sz val="11"/>
        <rFont val="Times New Roman"/>
        <family val="1"/>
      </rPr>
      <t>вып.раб 40 кален.дн.; оплата 15 раб.дн</t>
    </r>
    <r>
      <rPr>
        <sz val="11"/>
        <rFont val="Times New Roman"/>
        <family val="1"/>
      </rPr>
      <t>)</t>
    </r>
  </si>
  <si>
    <t>Ремонт крыльца по адресу ул.Комсомольская, д.3а</t>
  </si>
  <si>
    <t>Козырек над крыльцом по адресу ул.Советская, д.19</t>
  </si>
  <si>
    <t>Видеонаблюдение</t>
  </si>
  <si>
    <t>Замена светильников</t>
  </si>
  <si>
    <t>Проект на освещение</t>
  </si>
  <si>
    <t xml:space="preserve"> </t>
  </si>
  <si>
    <t>Единственный поставщик</t>
  </si>
  <si>
    <t>п.5 ч.1 ст. 93</t>
  </si>
  <si>
    <t>п.1 ч.1 ст.93</t>
  </si>
  <si>
    <t>п.29 ч.1 ст. 93</t>
  </si>
  <si>
    <t>п.14 ч.1 ст. 93</t>
  </si>
  <si>
    <t>п.9 ч.1 ст.93</t>
  </si>
  <si>
    <t>запросы котировок в электронной форме</t>
  </si>
  <si>
    <t>Иные конкурсные процедуры (аукционы,конкурсы и др.)</t>
  </si>
  <si>
    <t>Председатель Комитета образования администрации                                                                            Бокситогорского муниципального района Ленинградской области</t>
  </si>
  <si>
    <t>"09" января 2020г.__________________М.М. Смирнова</t>
  </si>
  <si>
    <t>ПЛАН</t>
  </si>
  <si>
    <t xml:space="preserve"> ФИНАНСОВО-ХОЗЯЙСТВЕННОЙ ДЕЯТЕЛЬНОСТИ                                                              МУНИЦИПАЛЬНОГО БЮДЖЕТНОГО ДОШКОЛЬНОГО ОБРАЗОВАТЕЛЬНОГО УЧРЕЖДЕНИЯ                                                    "ДЕТСКИЙ САД №1 ОБЩЕРАЗВИВАЮЩЕГО ВИДА С ПРИОРИТЕТНЫМ ОСУЩЕСТВЛЕНИЕМ ДЕЯТЕЛЬНОСТИ ПО СОЦИАЛЬНО-ЛИЧНОСТНОМУ РАЗВИТИЮ ДЕТЕЙ Г. БОКСИТОГОРСКА" НА 2020 ГОД</t>
  </si>
  <si>
    <t>на 09 января  2020 г</t>
  </si>
  <si>
    <t>Объем закупаемой продукции на 2020 год</t>
  </si>
  <si>
    <t>Приобретение основных средств</t>
  </si>
  <si>
    <t>.000…000</t>
  </si>
  <si>
    <t>032.00000.500.000.00</t>
  </si>
  <si>
    <t>032.00160.000.000.03</t>
  </si>
  <si>
    <t>032.71350.141.000.03</t>
  </si>
  <si>
    <t>032.00160.000.000.13</t>
  </si>
  <si>
    <t>Обслуживание бух.программ</t>
  </si>
  <si>
    <t>увеличение стоимости основных средств</t>
  </si>
  <si>
    <t>Мед.осмотры, вкл.псих.освид.</t>
  </si>
  <si>
    <t>Сан.гиг.обучение</t>
  </si>
  <si>
    <t>курсы повыш.квалификации</t>
  </si>
  <si>
    <t>Прочие работы, услуги (ЭДО), подписка</t>
  </si>
  <si>
    <t>Мягкий инвентарь</t>
  </si>
  <si>
    <t>Вывоз мусора</t>
  </si>
  <si>
    <t>замена и поверка приборов учета</t>
  </si>
  <si>
    <t>противопожарные мероприятия</t>
  </si>
  <si>
    <t>разное</t>
  </si>
  <si>
    <t xml:space="preserve">обслуживание компьютерного оборуд.и заправка картриджей </t>
  </si>
  <si>
    <t>продукты питания</t>
  </si>
  <si>
    <t>(.000000500)</t>
  </si>
  <si>
    <t>(.032102355)</t>
  </si>
  <si>
    <t>(.032100100)</t>
  </si>
  <si>
    <t>Остаток на начало года</t>
  </si>
  <si>
    <t>032.71360.141.000.03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</si>
</sst>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_(* #,##0.00_);_(* \(#,##0.00\);_(* &quot;-&quot;??_);_(@_)"/>
    <numFmt numFmtId="171" formatCode="_(* #,##0_);_(* \(#,##0\);_(* &quot;-&quot;??_);_(@_)"/>
    <numFmt numFmtId="172" formatCode="#,##0.00_р_."/>
    <numFmt numFmtId="173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 New"/>
      <family val="3"/>
    </font>
    <font>
      <b/>
      <i/>
      <sz val="9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5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4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4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left"/>
    </xf>
    <xf numFmtId="49" fontId="22" fillId="0" borderId="1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right"/>
    </xf>
    <xf numFmtId="2" fontId="22" fillId="11" borderId="10" xfId="0" applyNumberFormat="1" applyFont="1" applyFill="1" applyBorder="1" applyAlignment="1">
      <alignment horizontal="center"/>
    </xf>
    <xf numFmtId="0" fontId="25" fillId="17" borderId="10" xfId="0" applyFont="1" applyFill="1" applyBorder="1" applyAlignment="1">
      <alignment horizontal="right"/>
    </xf>
    <xf numFmtId="0" fontId="22" fillId="0" borderId="0" xfId="0" applyFont="1" applyFill="1" applyAlignment="1">
      <alignment horizontal="left"/>
    </xf>
    <xf numFmtId="0" fontId="22" fillId="0" borderId="10" xfId="0" applyFont="1" applyFill="1" applyBorder="1" applyAlignment="1">
      <alignment wrapText="1"/>
    </xf>
    <xf numFmtId="49" fontId="26" fillId="2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right"/>
    </xf>
    <xf numFmtId="49" fontId="26" fillId="11" borderId="10" xfId="0" applyNumberFormat="1" applyFont="1" applyFill="1" applyBorder="1" applyAlignment="1">
      <alignment horizontal="center"/>
    </xf>
    <xf numFmtId="49" fontId="26" fillId="11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left"/>
    </xf>
    <xf numFmtId="49" fontId="27" fillId="24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1" fillId="0" borderId="0" xfId="0" applyFont="1" applyAlignment="1">
      <alignment horizontal="justify"/>
    </xf>
    <xf numFmtId="0" fontId="24" fillId="11" borderId="10" xfId="0" applyFont="1" applyFill="1" applyBorder="1" applyAlignment="1">
      <alignment horizontal="left"/>
    </xf>
    <xf numFmtId="49" fontId="24" fillId="11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/>
    </xf>
    <xf numFmtId="0" fontId="29" fillId="11" borderId="10" xfId="0" applyFont="1" applyFill="1" applyBorder="1" applyAlignment="1">
      <alignment horizontal="left" wrapText="1"/>
    </xf>
    <xf numFmtId="0" fontId="30" fillId="0" borderId="10" xfId="0" applyFont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/>
    </xf>
    <xf numFmtId="0" fontId="24" fillId="24" borderId="12" xfId="0" applyFont="1" applyFill="1" applyBorder="1" applyAlignment="1">
      <alignment wrapText="1"/>
    </xf>
    <xf numFmtId="49" fontId="24" fillId="24" borderId="11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wrapText="1"/>
    </xf>
    <xf numFmtId="0" fontId="24" fillId="24" borderId="0" xfId="0" applyFont="1" applyFill="1" applyAlignment="1">
      <alignment horizontal="left"/>
    </xf>
    <xf numFmtId="49" fontId="24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wrapText="1"/>
    </xf>
    <xf numFmtId="0" fontId="22" fillId="0" borderId="12" xfId="0" applyFont="1" applyFill="1" applyBorder="1" applyAlignment="1">
      <alignment vertical="center" wrapText="1"/>
    </xf>
    <xf numFmtId="49" fontId="22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wrapText="1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23" fillId="0" borderId="0" xfId="0" applyNumberFormat="1" applyFont="1" applyAlignment="1">
      <alignment horizontal="left"/>
    </xf>
    <xf numFmtId="0" fontId="24" fillId="24" borderId="10" xfId="0" applyFont="1" applyFill="1" applyBorder="1" applyAlignment="1">
      <alignment horizontal="left" wrapText="1"/>
    </xf>
    <xf numFmtId="49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/>
    </xf>
    <xf numFmtId="0" fontId="24" fillId="24" borderId="10" xfId="0" applyFont="1" applyFill="1" applyBorder="1" applyAlignment="1">
      <alignment horizontal="center"/>
    </xf>
    <xf numFmtId="0" fontId="24" fillId="24" borderId="12" xfId="0" applyFont="1" applyFill="1" applyBorder="1" applyAlignment="1">
      <alignment vertical="top" wrapText="1"/>
    </xf>
    <xf numFmtId="1" fontId="22" fillId="24" borderId="11" xfId="0" applyNumberFormat="1" applyFont="1" applyFill="1" applyBorder="1" applyAlignment="1">
      <alignment wrapText="1"/>
    </xf>
    <xf numFmtId="4" fontId="22" fillId="0" borderId="0" xfId="0" applyNumberFormat="1" applyFont="1" applyAlignment="1">
      <alignment horizontal="left"/>
    </xf>
    <xf numFmtId="0" fontId="20" fillId="24" borderId="10" xfId="0" applyFont="1" applyFill="1" applyBorder="1" applyAlignment="1">
      <alignment wrapText="1"/>
    </xf>
    <xf numFmtId="0" fontId="22" fillId="0" borderId="14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/>
    </xf>
    <xf numFmtId="2" fontId="24" fillId="24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right"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 applyProtection="1">
      <alignment horizontal="right"/>
      <protection/>
    </xf>
    <xf numFmtId="2" fontId="2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Fill="1" applyBorder="1" applyAlignment="1" applyProtection="1">
      <alignment horizontal="right" vertical="top" wrapText="1"/>
      <protection/>
    </xf>
    <xf numFmtId="2" fontId="24" fillId="11" borderId="10" xfId="0" applyNumberFormat="1" applyFont="1" applyFill="1" applyBorder="1" applyAlignment="1">
      <alignment horizontal="right"/>
    </xf>
    <xf numFmtId="2" fontId="26" fillId="24" borderId="10" xfId="0" applyNumberFormat="1" applyFont="1" applyFill="1" applyBorder="1" applyAlignment="1">
      <alignment horizontal="right"/>
    </xf>
    <xf numFmtId="2" fontId="22" fillId="24" borderId="10" xfId="0" applyNumberFormat="1" applyFont="1" applyFill="1" applyBorder="1" applyAlignment="1">
      <alignment horizontal="right"/>
    </xf>
    <xf numFmtId="2" fontId="22" fillId="24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/>
    </xf>
    <xf numFmtId="2" fontId="22" fillId="0" borderId="10" xfId="61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 horizontal="right"/>
    </xf>
    <xf numFmtId="2" fontId="22" fillId="0" borderId="16" xfId="0" applyNumberFormat="1" applyFont="1" applyFill="1" applyBorder="1" applyAlignment="1">
      <alignment/>
    </xf>
    <xf numFmtId="2" fontId="22" fillId="2" borderId="10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/>
    </xf>
    <xf numFmtId="2" fontId="24" fillId="24" borderId="10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4" fillId="11" borderId="10" xfId="0" applyNumberFormat="1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 horizontal="right"/>
    </xf>
    <xf numFmtId="2" fontId="27" fillId="24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172" fontId="24" fillId="24" borderId="10" xfId="0" applyNumberFormat="1" applyFont="1" applyFill="1" applyBorder="1" applyAlignment="1">
      <alignment horizontal="right"/>
    </xf>
    <xf numFmtId="172" fontId="22" fillId="0" borderId="10" xfId="0" applyNumberFormat="1" applyFont="1" applyFill="1" applyBorder="1" applyAlignment="1">
      <alignment horizontal="right"/>
    </xf>
    <xf numFmtId="172" fontId="22" fillId="0" borderId="10" xfId="0" applyNumberFormat="1" applyFont="1" applyFill="1" applyBorder="1" applyAlignment="1">
      <alignment horizontal="right" vertical="center"/>
    </xf>
    <xf numFmtId="172" fontId="24" fillId="11" borderId="10" xfId="0" applyNumberFormat="1" applyFont="1" applyFill="1" applyBorder="1" applyAlignment="1">
      <alignment horizontal="right"/>
    </xf>
    <xf numFmtId="172" fontId="26" fillId="24" borderId="10" xfId="0" applyNumberFormat="1" applyFont="1" applyFill="1" applyBorder="1" applyAlignment="1">
      <alignment horizontal="right"/>
    </xf>
    <xf numFmtId="172" fontId="22" fillId="0" borderId="12" xfId="0" applyNumberFormat="1" applyFont="1" applyFill="1" applyBorder="1" applyAlignment="1">
      <alignment horizontal="right"/>
    </xf>
    <xf numFmtId="172" fontId="27" fillId="24" borderId="10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 wrapText="1"/>
    </xf>
    <xf numFmtId="0" fontId="25" fillId="0" borderId="0" xfId="0" applyFont="1" applyAlignment="1">
      <alignment/>
    </xf>
    <xf numFmtId="0" fontId="31" fillId="0" borderId="0" xfId="0" applyFont="1" applyAlignment="1">
      <alignment horizontal="center"/>
    </xf>
    <xf numFmtId="4" fontId="31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4" fontId="31" fillId="0" borderId="0" xfId="0" applyNumberFormat="1" applyFont="1" applyAlignment="1">
      <alignment horizontal="center" wrapText="1"/>
    </xf>
    <xf numFmtId="0" fontId="25" fillId="3" borderId="10" xfId="0" applyFont="1" applyFill="1" applyBorder="1" applyAlignment="1">
      <alignment horizontal="center" vertical="center" wrapText="1"/>
    </xf>
    <xf numFmtId="4" fontId="25" fillId="3" borderId="10" xfId="0" applyNumberFormat="1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wrapText="1"/>
    </xf>
    <xf numFmtId="0" fontId="31" fillId="3" borderId="10" xfId="0" applyFont="1" applyFill="1" applyBorder="1" applyAlignment="1">
      <alignment horizontal="center" wrapText="1"/>
    </xf>
    <xf numFmtId="4" fontId="25" fillId="3" borderId="10" xfId="0" applyNumberFormat="1" applyFont="1" applyFill="1" applyBorder="1" applyAlignment="1">
      <alignment horizontal="center" wrapText="1"/>
    </xf>
    <xf numFmtId="4" fontId="31" fillId="0" borderId="0" xfId="0" applyNumberFormat="1" applyFont="1" applyAlignment="1">
      <alignment wrapText="1"/>
    </xf>
    <xf numFmtId="0" fontId="25" fillId="4" borderId="17" xfId="0" applyFont="1" applyFill="1" applyBorder="1" applyAlignment="1">
      <alignment vertical="center" wrapText="1"/>
    </xf>
    <xf numFmtId="4" fontId="31" fillId="4" borderId="10" xfId="0" applyNumberFormat="1" applyFont="1" applyFill="1" applyBorder="1" applyAlignment="1">
      <alignment horizontal="center"/>
    </xf>
    <xf numFmtId="0" fontId="31" fillId="4" borderId="10" xfId="0" applyFont="1" applyFill="1" applyBorder="1" applyAlignment="1">
      <alignment horizontal="left" wrapText="1"/>
    </xf>
    <xf numFmtId="49" fontId="31" fillId="0" borderId="10" xfId="0" applyNumberFormat="1" applyFont="1" applyFill="1" applyBorder="1" applyAlignment="1" applyProtection="1">
      <alignment horizontal="left" vertical="top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left" wrapText="1"/>
    </xf>
    <xf numFmtId="164" fontId="32" fillId="0" borderId="10" xfId="0" applyNumberFormat="1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 vertical="top" wrapText="1"/>
    </xf>
    <xf numFmtId="4" fontId="31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left" wrapText="1"/>
    </xf>
    <xf numFmtId="0" fontId="31" fillId="0" borderId="10" xfId="0" applyFont="1" applyBorder="1" applyAlignment="1">
      <alignment wrapText="1"/>
    </xf>
    <xf numFmtId="0" fontId="31" fillId="0" borderId="15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left" wrapText="1"/>
    </xf>
    <xf numFmtId="0" fontId="31" fillId="4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/>
    </xf>
    <xf numFmtId="0" fontId="31" fillId="0" borderId="14" xfId="0" applyFont="1" applyFill="1" applyBorder="1" applyAlignment="1">
      <alignment horizontal="center" wrapText="1"/>
    </xf>
    <xf numFmtId="0" fontId="31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31" fillId="0" borderId="10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4" fontId="31" fillId="0" borderId="14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wrapText="1"/>
    </xf>
    <xf numFmtId="4" fontId="31" fillId="0" borderId="0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right" vertical="center"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4" fontId="31" fillId="0" borderId="14" xfId="0" applyNumberFormat="1" applyFont="1" applyBorder="1" applyAlignment="1">
      <alignment horizontal="center" wrapText="1"/>
    </xf>
    <xf numFmtId="4" fontId="31" fillId="0" borderId="14" xfId="0" applyNumberFormat="1" applyFont="1" applyBorder="1" applyAlignment="1">
      <alignment horizontal="center"/>
    </xf>
    <xf numFmtId="49" fontId="31" fillId="0" borderId="0" xfId="0" applyNumberFormat="1" applyFont="1" applyAlignment="1">
      <alignment/>
    </xf>
    <xf numFmtId="0" fontId="31" fillId="15" borderId="0" xfId="0" applyFont="1" applyFill="1" applyAlignment="1">
      <alignment/>
    </xf>
    <xf numFmtId="4" fontId="31" fillId="0" borderId="0" xfId="0" applyNumberFormat="1" applyFont="1" applyAlignment="1">
      <alignment/>
    </xf>
    <xf numFmtId="0" fontId="25" fillId="0" borderId="18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4" fontId="31" fillId="15" borderId="10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 wrapText="1"/>
    </xf>
    <xf numFmtId="4" fontId="31" fillId="0" borderId="14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2" fontId="37" fillId="0" borderId="10" xfId="53" applyNumberFormat="1" applyFont="1" applyFill="1" applyBorder="1" applyAlignment="1">
      <alignment wrapText="1"/>
      <protection/>
    </xf>
    <xf numFmtId="0" fontId="31" fillId="0" borderId="12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4" borderId="12" xfId="0" applyFont="1" applyFill="1" applyBorder="1" applyAlignment="1">
      <alignment vertical="center" wrapText="1"/>
    </xf>
    <xf numFmtId="0" fontId="25" fillId="4" borderId="18" xfId="0" applyFont="1" applyFill="1" applyBorder="1" applyAlignment="1">
      <alignment vertical="center" wrapText="1"/>
    </xf>
    <xf numFmtId="0" fontId="25" fillId="4" borderId="11" xfId="0" applyFont="1" applyFill="1" applyBorder="1" applyAlignment="1">
      <alignment vertical="center" wrapText="1"/>
    </xf>
    <xf numFmtId="4" fontId="31" fillId="25" borderId="10" xfId="0" applyNumberFormat="1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/>
    </xf>
    <xf numFmtId="2" fontId="31" fillId="0" borderId="12" xfId="0" applyNumberFormat="1" applyFont="1" applyFill="1" applyBorder="1" applyAlignment="1">
      <alignment horizontal="center"/>
    </xf>
    <xf numFmtId="2" fontId="31" fillId="0" borderId="10" xfId="0" applyNumberFormat="1" applyFont="1" applyBorder="1" applyAlignment="1">
      <alignment horizontal="center" wrapText="1"/>
    </xf>
    <xf numFmtId="0" fontId="31" fillId="0" borderId="19" xfId="0" applyFont="1" applyFill="1" applyBorder="1" applyAlignment="1">
      <alignment horizontal="center"/>
    </xf>
    <xf numFmtId="2" fontId="31" fillId="0" borderId="10" xfId="0" applyNumberFormat="1" applyFont="1" applyFill="1" applyBorder="1" applyAlignment="1">
      <alignment horizontal="center" wrapText="1"/>
    </xf>
    <xf numFmtId="2" fontId="31" fillId="0" borderId="19" xfId="0" applyNumberFormat="1" applyFont="1" applyFill="1" applyBorder="1" applyAlignment="1">
      <alignment horizontal="center"/>
    </xf>
    <xf numFmtId="4" fontId="25" fillId="25" borderId="10" xfId="0" applyNumberFormat="1" applyFont="1" applyFill="1" applyBorder="1" applyAlignment="1">
      <alignment/>
    </xf>
    <xf numFmtId="2" fontId="25" fillId="0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4" fontId="25" fillId="4" borderId="11" xfId="0" applyNumberFormat="1" applyFont="1" applyFill="1" applyBorder="1" applyAlignment="1">
      <alignment horizontal="right" vertical="center" wrapText="1"/>
    </xf>
    <xf numFmtId="4" fontId="31" fillId="0" borderId="10" xfId="0" applyNumberFormat="1" applyFont="1" applyFill="1" applyBorder="1" applyAlignment="1">
      <alignment horizontal="right"/>
    </xf>
    <xf numFmtId="4" fontId="25" fillId="0" borderId="12" xfId="0" applyNumberFormat="1" applyFont="1" applyFill="1" applyBorder="1" applyAlignment="1">
      <alignment horizontal="right" wrapText="1"/>
    </xf>
    <xf numFmtId="4" fontId="31" fillId="0" borderId="12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 wrapText="1"/>
    </xf>
    <xf numFmtId="4" fontId="31" fillId="0" borderId="10" xfId="0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4" fontId="25" fillId="26" borderId="10" xfId="0" applyNumberFormat="1" applyFont="1" applyFill="1" applyBorder="1" applyAlignment="1">
      <alignment horizontal="center"/>
    </xf>
    <xf numFmtId="0" fontId="25" fillId="13" borderId="0" xfId="0" applyFont="1" applyFill="1" applyAlignment="1">
      <alignment/>
    </xf>
    <xf numFmtId="4" fontId="31" fillId="13" borderId="10" xfId="0" applyNumberFormat="1" applyFont="1" applyFill="1" applyBorder="1" applyAlignment="1">
      <alignment horizontal="center"/>
    </xf>
    <xf numFmtId="0" fontId="25" fillId="9" borderId="10" xfId="0" applyFont="1" applyFill="1" applyBorder="1" applyAlignment="1">
      <alignment/>
    </xf>
    <xf numFmtId="9" fontId="25" fillId="9" borderId="10" xfId="0" applyNumberFormat="1" applyFont="1" applyFill="1" applyBorder="1" applyAlignment="1">
      <alignment/>
    </xf>
    <xf numFmtId="2" fontId="25" fillId="9" borderId="10" xfId="0" applyNumberFormat="1" applyFont="1" applyFill="1" applyBorder="1" applyAlignment="1">
      <alignment/>
    </xf>
    <xf numFmtId="43" fontId="25" fillId="9" borderId="10" xfId="0" applyNumberFormat="1" applyFont="1" applyFill="1" applyBorder="1" applyAlignment="1">
      <alignment/>
    </xf>
    <xf numFmtId="2" fontId="25" fillId="0" borderId="10" xfId="0" applyNumberFormat="1" applyFont="1" applyBorder="1" applyAlignment="1">
      <alignment horizontal="right"/>
    </xf>
    <xf numFmtId="0" fontId="31" fillId="0" borderId="0" xfId="0" applyFont="1" applyFill="1" applyAlignment="1">
      <alignment horizontal="left"/>
    </xf>
    <xf numFmtId="2" fontId="31" fillId="0" borderId="10" xfId="0" applyNumberFormat="1" applyFont="1" applyFill="1" applyBorder="1" applyAlignment="1">
      <alignment horizontal="left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wrapText="1"/>
    </xf>
    <xf numFmtId="2" fontId="32" fillId="0" borderId="10" xfId="0" applyNumberFormat="1" applyFont="1" applyFill="1" applyBorder="1" applyAlignment="1">
      <alignment wrapText="1"/>
    </xf>
    <xf numFmtId="164" fontId="33" fillId="0" borderId="10" xfId="0" applyNumberFormat="1" applyFont="1" applyFill="1" applyBorder="1" applyAlignment="1">
      <alignment wrapText="1"/>
    </xf>
    <xf numFmtId="4" fontId="25" fillId="0" borderId="1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vertical="center" wrapText="1"/>
    </xf>
    <xf numFmtId="4" fontId="31" fillId="0" borderId="10" xfId="0" applyNumberFormat="1" applyFont="1" applyFill="1" applyBorder="1" applyAlignment="1">
      <alignment wrapText="1"/>
    </xf>
    <xf numFmtId="2" fontId="31" fillId="0" borderId="10" xfId="0" applyNumberFormat="1" applyFont="1" applyFill="1" applyBorder="1" applyAlignment="1">
      <alignment wrapText="1"/>
    </xf>
    <xf numFmtId="9" fontId="25" fillId="0" borderId="0" xfId="0" applyNumberFormat="1" applyFont="1" applyAlignment="1">
      <alignment/>
    </xf>
    <xf numFmtId="4" fontId="25" fillId="13" borderId="10" xfId="0" applyNumberFormat="1" applyFont="1" applyFill="1" applyBorder="1" applyAlignment="1">
      <alignment horizontal="center"/>
    </xf>
    <xf numFmtId="0" fontId="25" fillId="27" borderId="0" xfId="0" applyFont="1" applyFill="1" applyAlignment="1">
      <alignment/>
    </xf>
    <xf numFmtId="49" fontId="22" fillId="0" borderId="14" xfId="0" applyNumberFormat="1" applyFont="1" applyFill="1" applyBorder="1" applyAlignment="1">
      <alignment horizontal="center" vertical="center"/>
    </xf>
    <xf numFmtId="2" fontId="22" fillId="0" borderId="16" xfId="0" applyNumberFormat="1" applyFont="1" applyFill="1" applyBorder="1" applyAlignment="1">
      <alignment vertical="center"/>
    </xf>
    <xf numFmtId="2" fontId="22" fillId="0" borderId="10" xfId="61" applyNumberFormat="1" applyFont="1" applyFill="1" applyBorder="1" applyAlignment="1">
      <alignment vertical="center"/>
    </xf>
    <xf numFmtId="2" fontId="22" fillId="0" borderId="10" xfId="0" applyNumberFormat="1" applyFont="1" applyFill="1" applyBorder="1" applyAlignment="1">
      <alignment vertical="center"/>
    </xf>
    <xf numFmtId="172" fontId="22" fillId="0" borderId="14" xfId="0" applyNumberFormat="1" applyFont="1" applyFill="1" applyBorder="1" applyAlignment="1">
      <alignment horizontal="right" vertical="center"/>
    </xf>
    <xf numFmtId="2" fontId="22" fillId="0" borderId="14" xfId="0" applyNumberFormat="1" applyFont="1" applyFill="1" applyBorder="1" applyAlignment="1">
      <alignment horizontal="right" vertical="center"/>
    </xf>
    <xf numFmtId="0" fontId="22" fillId="28" borderId="10" xfId="0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2" fontId="25" fillId="0" borderId="10" xfId="0" applyNumberFormat="1" applyFont="1" applyFill="1" applyBorder="1" applyAlignment="1">
      <alignment wrapText="1"/>
    </xf>
    <xf numFmtId="4" fontId="31" fillId="0" borderId="10" xfId="61" applyNumberFormat="1" applyFont="1" applyFill="1" applyBorder="1" applyAlignment="1">
      <alignment horizontal="right"/>
    </xf>
    <xf numFmtId="4" fontId="0" fillId="0" borderId="10" xfId="53" applyNumberFormat="1" applyFont="1" applyFill="1" applyBorder="1">
      <alignment/>
      <protection/>
    </xf>
    <xf numFmtId="4" fontId="31" fillId="0" borderId="18" xfId="0" applyNumberFormat="1" applyFont="1" applyFill="1" applyBorder="1" applyAlignment="1">
      <alignment horizontal="right"/>
    </xf>
    <xf numFmtId="4" fontId="31" fillId="0" borderId="12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wrapText="1"/>
    </xf>
    <xf numFmtId="164" fontId="34" fillId="0" borderId="10" xfId="0" applyNumberFormat="1" applyFont="1" applyFill="1" applyBorder="1" applyAlignment="1">
      <alignment wrapText="1"/>
    </xf>
    <xf numFmtId="4" fontId="31" fillId="0" borderId="10" xfId="0" applyNumberFormat="1" applyFont="1" applyFill="1" applyBorder="1" applyAlignment="1" applyProtection="1">
      <alignment horizontal="right" vertical="top" wrapText="1"/>
      <protection/>
    </xf>
    <xf numFmtId="2" fontId="31" fillId="0" borderId="0" xfId="0" applyNumberFormat="1" applyFont="1" applyFill="1" applyAlignment="1">
      <alignment/>
    </xf>
    <xf numFmtId="2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top" wrapText="1"/>
      <protection/>
    </xf>
    <xf numFmtId="0" fontId="31" fillId="0" borderId="10" xfId="0" applyFont="1" applyBorder="1" applyAlignment="1">
      <alignment horizontal="center"/>
    </xf>
    <xf numFmtId="4" fontId="25" fillId="28" borderId="10" xfId="0" applyNumberFormat="1" applyFont="1" applyFill="1" applyBorder="1" applyAlignment="1">
      <alignment wrapText="1"/>
    </xf>
    <xf numFmtId="164" fontId="22" fillId="28" borderId="10" xfId="0" applyNumberFormat="1" applyFont="1" applyFill="1" applyBorder="1" applyAlignment="1">
      <alignment wrapText="1"/>
    </xf>
    <xf numFmtId="0" fontId="22" fillId="28" borderId="10" xfId="0" applyFont="1" applyFill="1" applyBorder="1" applyAlignment="1">
      <alignment horizontal="center" wrapText="1"/>
    </xf>
    <xf numFmtId="4" fontId="26" fillId="28" borderId="10" xfId="0" applyNumberFormat="1" applyFont="1" applyFill="1" applyBorder="1" applyAlignment="1">
      <alignment wrapText="1"/>
    </xf>
    <xf numFmtId="4" fontId="25" fillId="29" borderId="10" xfId="0" applyNumberFormat="1" applyFont="1" applyFill="1" applyBorder="1" applyAlignment="1">
      <alignment wrapText="1"/>
    </xf>
    <xf numFmtId="4" fontId="22" fillId="29" borderId="10" xfId="0" applyNumberFormat="1" applyFont="1" applyFill="1" applyBorder="1" applyAlignment="1">
      <alignment wrapText="1"/>
    </xf>
    <xf numFmtId="2" fontId="22" fillId="29" borderId="10" xfId="0" applyNumberFormat="1" applyFont="1" applyFill="1" applyBorder="1" applyAlignment="1">
      <alignment horizontal="center" wrapText="1"/>
    </xf>
    <xf numFmtId="4" fontId="26" fillId="29" borderId="10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vertical="center" wrapText="1"/>
    </xf>
    <xf numFmtId="4" fontId="26" fillId="30" borderId="10" xfId="0" applyNumberFormat="1" applyFont="1" applyFill="1" applyBorder="1" applyAlignment="1">
      <alignment wrapText="1"/>
    </xf>
    <xf numFmtId="0" fontId="31" fillId="28" borderId="10" xfId="0" applyFont="1" applyFill="1" applyBorder="1" applyAlignment="1">
      <alignment horizontal="center" wrapText="1"/>
    </xf>
    <xf numFmtId="1" fontId="31" fillId="29" borderId="10" xfId="0" applyNumberFormat="1" applyFont="1" applyFill="1" applyBorder="1" applyAlignment="1">
      <alignment horizontal="center" wrapText="1"/>
    </xf>
    <xf numFmtId="2" fontId="24" fillId="24" borderId="0" xfId="0" applyNumberFormat="1" applyFont="1" applyFill="1" applyAlignment="1">
      <alignment horizontal="right"/>
    </xf>
    <xf numFmtId="49" fontId="26" fillId="31" borderId="10" xfId="0" applyNumberFormat="1" applyFont="1" applyFill="1" applyBorder="1" applyAlignment="1">
      <alignment horizontal="center" vertical="center"/>
    </xf>
    <xf numFmtId="2" fontId="22" fillId="31" borderId="10" xfId="0" applyNumberFormat="1" applyFont="1" applyFill="1" applyBorder="1" applyAlignment="1">
      <alignment horizontal="right"/>
    </xf>
    <xf numFmtId="2" fontId="22" fillId="31" borderId="10" xfId="0" applyNumberFormat="1" applyFont="1" applyFill="1" applyBorder="1" applyAlignment="1">
      <alignment horizontal="center" vertical="center"/>
    </xf>
    <xf numFmtId="172" fontId="24" fillId="31" borderId="10" xfId="0" applyNumberFormat="1" applyFont="1" applyFill="1" applyBorder="1" applyAlignment="1">
      <alignment horizontal="right"/>
    </xf>
    <xf numFmtId="0" fontId="26" fillId="31" borderId="10" xfId="0" applyFont="1" applyFill="1" applyBorder="1" applyAlignment="1">
      <alignment horizontal="left" wrapText="1"/>
    </xf>
    <xf numFmtId="0" fontId="26" fillId="31" borderId="10" xfId="0" applyFont="1" applyFill="1" applyBorder="1" applyAlignment="1">
      <alignment horizontal="left"/>
    </xf>
    <xf numFmtId="49" fontId="24" fillId="31" borderId="10" xfId="0" applyNumberFormat="1" applyFont="1" applyFill="1" applyBorder="1" applyAlignment="1">
      <alignment horizontal="center"/>
    </xf>
    <xf numFmtId="4" fontId="44" fillId="0" borderId="10" xfId="0" applyNumberFormat="1" applyFon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4" fontId="31" fillId="33" borderId="10" xfId="0" applyNumberFormat="1" applyFont="1" applyFill="1" applyBorder="1" applyAlignment="1">
      <alignment horizontal="right"/>
    </xf>
    <xf numFmtId="4" fontId="31" fillId="30" borderId="10" xfId="0" applyNumberFormat="1" applyFont="1" applyFill="1" applyBorder="1" applyAlignment="1">
      <alignment horizontal="right"/>
    </xf>
    <xf numFmtId="4" fontId="0" fillId="33" borderId="10" xfId="0" applyNumberFormat="1" applyFill="1" applyBorder="1" applyAlignment="1">
      <alignment horizontal="left"/>
    </xf>
    <xf numFmtId="4" fontId="0" fillId="30" borderId="10" xfId="0" applyNumberFormat="1" applyFill="1" applyBorder="1" applyAlignment="1">
      <alignment horizontal="left"/>
    </xf>
    <xf numFmtId="4" fontId="26" fillId="33" borderId="10" xfId="0" applyNumberFormat="1" applyFont="1" applyFill="1" applyBorder="1" applyAlignment="1">
      <alignment wrapText="1"/>
    </xf>
    <xf numFmtId="4" fontId="0" fillId="0" borderId="10" xfId="0" applyNumberFormat="1" applyFill="1" applyBorder="1" applyAlignment="1">
      <alignment horizontal="left"/>
    </xf>
    <xf numFmtId="0" fontId="31" fillId="0" borderId="14" xfId="0" applyFont="1" applyFill="1" applyBorder="1" applyAlignment="1">
      <alignment horizontal="left"/>
    </xf>
    <xf numFmtId="4" fontId="25" fillId="32" borderId="10" xfId="0" applyNumberFormat="1" applyFont="1" applyFill="1" applyBorder="1" applyAlignment="1">
      <alignment wrapText="1"/>
    </xf>
    <xf numFmtId="164" fontId="22" fillId="32" borderId="10" xfId="0" applyNumberFormat="1" applyFont="1" applyFill="1" applyBorder="1" applyAlignment="1">
      <alignment wrapText="1"/>
    </xf>
    <xf numFmtId="2" fontId="22" fillId="32" borderId="10" xfId="0" applyNumberFormat="1" applyFont="1" applyFill="1" applyBorder="1" applyAlignment="1">
      <alignment horizontal="center" wrapText="1"/>
    </xf>
    <xf numFmtId="4" fontId="26" fillId="32" borderId="10" xfId="0" applyNumberFormat="1" applyFont="1" applyFill="1" applyBorder="1" applyAlignment="1">
      <alignment wrapText="1"/>
    </xf>
    <xf numFmtId="1" fontId="31" fillId="32" borderId="10" xfId="0" applyNumberFormat="1" applyFont="1" applyFill="1" applyBorder="1" applyAlignment="1">
      <alignment horizontal="center" wrapText="1"/>
    </xf>
    <xf numFmtId="4" fontId="25" fillId="34" borderId="0" xfId="0" applyNumberFormat="1" applyFont="1" applyFill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17" borderId="13" xfId="0" applyFont="1" applyFill="1" applyBorder="1" applyAlignment="1">
      <alignment horizontal="center" wrapText="1"/>
    </xf>
    <xf numFmtId="0" fontId="25" fillId="3" borderId="10" xfId="0" applyFont="1" applyFill="1" applyBorder="1" applyAlignment="1">
      <alignment horizontal="center"/>
    </xf>
    <xf numFmtId="4" fontId="25" fillId="3" borderId="15" xfId="0" applyNumberFormat="1" applyFont="1" applyFill="1" applyBorder="1" applyAlignment="1">
      <alignment horizontal="center" vertical="center"/>
    </xf>
    <xf numFmtId="4" fontId="25" fillId="3" borderId="20" xfId="0" applyNumberFormat="1" applyFont="1" applyFill="1" applyBorder="1" applyAlignment="1">
      <alignment horizontal="center" vertical="center"/>
    </xf>
    <xf numFmtId="4" fontId="25" fillId="3" borderId="14" xfId="0" applyNumberFormat="1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left" wrapText="1"/>
    </xf>
    <xf numFmtId="0" fontId="25" fillId="3" borderId="14" xfId="0" applyFont="1" applyFill="1" applyBorder="1" applyAlignment="1">
      <alignment horizontal="left" wrapText="1"/>
    </xf>
    <xf numFmtId="0" fontId="25" fillId="3" borderId="15" xfId="0" applyFont="1" applyFill="1" applyBorder="1" applyAlignment="1">
      <alignment horizontal="center" wrapText="1"/>
    </xf>
    <xf numFmtId="0" fontId="25" fillId="3" borderId="14" xfId="0" applyFont="1" applyFill="1" applyBorder="1" applyAlignment="1">
      <alignment horizontal="center" wrapText="1"/>
    </xf>
    <xf numFmtId="0" fontId="25" fillId="3" borderId="10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18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wrapText="1"/>
    </xf>
    <xf numFmtId="0" fontId="25" fillId="4" borderId="18" xfId="0" applyFont="1" applyFill="1" applyBorder="1" applyAlignment="1">
      <alignment horizontal="center" wrapText="1"/>
    </xf>
    <xf numFmtId="0" fontId="25" fillId="4" borderId="11" xfId="0" applyFont="1" applyFill="1" applyBorder="1" applyAlignment="1">
      <alignment horizontal="center" wrapText="1"/>
    </xf>
    <xf numFmtId="4" fontId="25" fillId="10" borderId="15" xfId="0" applyNumberFormat="1" applyFont="1" applyFill="1" applyBorder="1" applyAlignment="1">
      <alignment horizontal="center"/>
    </xf>
    <xf numFmtId="4" fontId="25" fillId="10" borderId="14" xfId="0" applyNumberFormat="1" applyFont="1" applyFill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0" fontId="35" fillId="4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/>
    </xf>
    <xf numFmtId="4" fontId="31" fillId="0" borderId="20" xfId="0" applyNumberFormat="1" applyFont="1" applyFill="1" applyBorder="1" applyAlignment="1">
      <alignment horizontal="center" vertical="center"/>
    </xf>
    <xf numFmtId="4" fontId="31" fillId="0" borderId="14" xfId="0" applyNumberFormat="1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left" wrapText="1"/>
    </xf>
    <xf numFmtId="0" fontId="22" fillId="24" borderId="11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left" wrapText="1"/>
    </xf>
    <xf numFmtId="0" fontId="20" fillId="24" borderId="12" xfId="0" applyFont="1" applyFill="1" applyBorder="1" applyAlignment="1">
      <alignment horizontal="center" wrapText="1"/>
    </xf>
    <xf numFmtId="0" fontId="20" fillId="24" borderId="18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left"/>
    </xf>
    <xf numFmtId="0" fontId="24" fillId="24" borderId="11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0" fillId="0" borderId="15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3"/>
  <sheetViews>
    <sheetView tabSelected="1" view="pageBreakPreview" zoomScale="85" zoomScaleSheetLayoutView="85" zoomScalePageLayoutView="0" workbookViewId="0" topLeftCell="A1">
      <pane xSplit="4" ySplit="7" topLeftCell="E7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1" sqref="A11"/>
    </sheetView>
  </sheetViews>
  <sheetFormatPr defaultColWidth="9.125" defaultRowHeight="12.75"/>
  <cols>
    <col min="1" max="1" width="52.375" style="105" customWidth="1"/>
    <col min="2" max="2" width="13.125" style="105" customWidth="1"/>
    <col min="3" max="3" width="12.375" style="105" customWidth="1"/>
    <col min="4" max="4" width="20.50390625" style="103" customWidth="1"/>
    <col min="5" max="5" width="20.50390625" style="104" customWidth="1"/>
    <col min="6" max="6" width="18.00390625" style="104" customWidth="1"/>
    <col min="7" max="7" width="32.375" style="105" customWidth="1"/>
    <col min="8" max="8" width="30.50390625" style="106" customWidth="1"/>
    <col min="9" max="9" width="16.625" style="107" customWidth="1"/>
    <col min="10" max="10" width="14.50390625" style="107" customWidth="1"/>
    <col min="11" max="11" width="11.625" style="105" bestFit="1" customWidth="1"/>
    <col min="12" max="12" width="10.125" style="105" bestFit="1" customWidth="1"/>
    <col min="13" max="16384" width="9.125" style="105" customWidth="1"/>
  </cols>
  <sheetData>
    <row r="1" spans="1:3" ht="15">
      <c r="A1" s="102" t="s">
        <v>0</v>
      </c>
      <c r="B1" s="102"/>
      <c r="C1" s="102"/>
    </row>
    <row r="2" spans="1:8" ht="15">
      <c r="A2" s="276" t="s">
        <v>33</v>
      </c>
      <c r="B2" s="276"/>
      <c r="C2" s="276"/>
      <c r="D2" s="276"/>
      <c r="E2" s="276"/>
      <c r="F2" s="276"/>
      <c r="G2" s="276"/>
      <c r="H2" s="276"/>
    </row>
    <row r="3" spans="1:5" ht="15">
      <c r="A3" s="108"/>
      <c r="B3" s="108"/>
      <c r="C3" s="108"/>
      <c r="D3" s="109"/>
      <c r="E3" s="110"/>
    </row>
    <row r="4" spans="1:8" ht="16.5" customHeight="1">
      <c r="A4" s="277" t="s">
        <v>250</v>
      </c>
      <c r="B4" s="277"/>
      <c r="C4" s="277"/>
      <c r="D4" s="277"/>
      <c r="E4" s="277"/>
      <c r="F4" s="277"/>
      <c r="G4" s="277"/>
      <c r="H4" s="277"/>
    </row>
    <row r="5" spans="1:8" ht="25.5" customHeight="1">
      <c r="A5" s="278" t="s">
        <v>208</v>
      </c>
      <c r="B5" s="278"/>
      <c r="C5" s="278"/>
      <c r="D5" s="278"/>
      <c r="E5" s="278"/>
      <c r="F5" s="278"/>
      <c r="G5" s="278"/>
      <c r="H5" s="278"/>
    </row>
    <row r="6" spans="1:8" ht="33.75" customHeight="1">
      <c r="A6" s="287" t="s">
        <v>1</v>
      </c>
      <c r="B6" s="287" t="s">
        <v>14</v>
      </c>
      <c r="C6" s="111" t="s">
        <v>38</v>
      </c>
      <c r="D6" s="287" t="s">
        <v>18</v>
      </c>
      <c r="E6" s="112" t="s">
        <v>15</v>
      </c>
      <c r="F6" s="280" t="s">
        <v>24</v>
      </c>
      <c r="G6" s="279" t="s">
        <v>26</v>
      </c>
      <c r="H6" s="279"/>
    </row>
    <row r="7" spans="1:8" ht="41.25" customHeight="1">
      <c r="A7" s="287"/>
      <c r="B7" s="287"/>
      <c r="C7" s="111"/>
      <c r="D7" s="287"/>
      <c r="E7" s="112" t="s">
        <v>16</v>
      </c>
      <c r="F7" s="281"/>
      <c r="G7" s="285" t="s">
        <v>27</v>
      </c>
      <c r="H7" s="283" t="s">
        <v>28</v>
      </c>
    </row>
    <row r="8" spans="1:9" ht="27" customHeight="1">
      <c r="A8" s="113" t="s">
        <v>19</v>
      </c>
      <c r="B8" s="114"/>
      <c r="C8" s="114"/>
      <c r="D8" s="114"/>
      <c r="E8" s="115">
        <f>SUM(E9:E92)</f>
        <v>7357126.220000001</v>
      </c>
      <c r="F8" s="282"/>
      <c r="G8" s="286"/>
      <c r="H8" s="284"/>
      <c r="I8" s="116"/>
    </row>
    <row r="9" spans="1:8" ht="17.25" customHeight="1">
      <c r="A9" s="288" t="s">
        <v>41</v>
      </c>
      <c r="B9" s="289"/>
      <c r="C9" s="289"/>
      <c r="D9" s="289"/>
      <c r="E9" s="117"/>
      <c r="F9" s="118"/>
      <c r="G9" s="118"/>
      <c r="H9" s="119"/>
    </row>
    <row r="10" spans="1:8" ht="20.25" customHeight="1">
      <c r="A10" s="120" t="s">
        <v>180</v>
      </c>
      <c r="B10" s="203"/>
      <c r="C10" s="204"/>
      <c r="D10" s="237">
        <v>221</v>
      </c>
      <c r="E10" s="263">
        <v>54800</v>
      </c>
      <c r="F10" s="265" t="s">
        <v>203</v>
      </c>
      <c r="G10" s="124"/>
      <c r="H10" s="125"/>
    </row>
    <row r="11" spans="1:8" ht="20.25" customHeight="1">
      <c r="A11" s="120"/>
      <c r="B11" s="126"/>
      <c r="C11" s="127"/>
      <c r="D11" s="128"/>
      <c r="E11" s="186"/>
      <c r="F11" s="223"/>
      <c r="G11" s="131"/>
      <c r="H11" s="132"/>
    </row>
    <row r="12" spans="1:8" ht="20.25" customHeight="1">
      <c r="A12" s="129" t="s">
        <v>257</v>
      </c>
      <c r="B12" s="203"/>
      <c r="C12" s="204"/>
      <c r="D12" s="122">
        <v>226</v>
      </c>
      <c r="E12" s="263">
        <v>60000</v>
      </c>
      <c r="F12" s="265" t="s">
        <v>203</v>
      </c>
      <c r="G12" s="124"/>
      <c r="H12" s="135"/>
    </row>
    <row r="13" spans="1:8" ht="20.25" customHeight="1">
      <c r="A13" s="129" t="s">
        <v>262</v>
      </c>
      <c r="B13" s="203"/>
      <c r="C13" s="204"/>
      <c r="D13" s="122">
        <v>226</v>
      </c>
      <c r="E13" s="263">
        <f>4500+45000</f>
        <v>49500</v>
      </c>
      <c r="F13" s="265" t="s">
        <v>203</v>
      </c>
      <c r="G13" s="124"/>
      <c r="H13" s="135"/>
    </row>
    <row r="14" spans="1:8" ht="20.25" customHeight="1">
      <c r="A14" s="129" t="s">
        <v>259</v>
      </c>
      <c r="B14" s="101"/>
      <c r="C14" s="211"/>
      <c r="D14" s="128">
        <v>226</v>
      </c>
      <c r="E14" s="264">
        <v>184800</v>
      </c>
      <c r="F14" s="266" t="s">
        <v>238</v>
      </c>
      <c r="G14" s="135"/>
      <c r="H14" s="135"/>
    </row>
    <row r="15" spans="1:8" ht="20.25" customHeight="1">
      <c r="A15" s="124" t="s">
        <v>260</v>
      </c>
      <c r="B15" s="124"/>
      <c r="C15" s="124"/>
      <c r="D15" s="238">
        <v>226</v>
      </c>
      <c r="E15" s="263">
        <v>17500</v>
      </c>
      <c r="F15" s="265" t="s">
        <v>203</v>
      </c>
      <c r="G15" s="124"/>
      <c r="H15" s="135"/>
    </row>
    <row r="16" spans="1:8" ht="21" customHeight="1">
      <c r="A16" s="129" t="s">
        <v>261</v>
      </c>
      <c r="B16" s="101"/>
      <c r="C16" s="211"/>
      <c r="D16" s="238">
        <v>226</v>
      </c>
      <c r="E16" s="263">
        <v>10000</v>
      </c>
      <c r="F16" s="265" t="s">
        <v>203</v>
      </c>
      <c r="G16" s="124"/>
      <c r="H16" s="135"/>
    </row>
    <row r="17" spans="1:8" ht="21.75" customHeight="1">
      <c r="A17" s="259" t="s">
        <v>273</v>
      </c>
      <c r="B17" s="101"/>
      <c r="C17" s="211"/>
      <c r="D17" s="128">
        <v>226</v>
      </c>
      <c r="E17" s="263">
        <v>53640.8</v>
      </c>
      <c r="F17" s="265" t="s">
        <v>203</v>
      </c>
      <c r="G17" s="124"/>
      <c r="H17" s="135"/>
    </row>
    <row r="18" spans="1:8" ht="21" customHeight="1">
      <c r="A18" s="129" t="s">
        <v>258</v>
      </c>
      <c r="B18" s="101"/>
      <c r="C18" s="211"/>
      <c r="D18" s="128">
        <v>310</v>
      </c>
      <c r="E18" s="263">
        <v>40000</v>
      </c>
      <c r="F18" s="265" t="s">
        <v>203</v>
      </c>
      <c r="G18" s="124"/>
      <c r="H18" s="135"/>
    </row>
    <row r="19" spans="1:8" ht="23.25" customHeight="1">
      <c r="A19" s="124" t="s">
        <v>186</v>
      </c>
      <c r="B19" s="124"/>
      <c r="C19" s="124"/>
      <c r="D19" s="238">
        <v>341</v>
      </c>
      <c r="E19" s="263">
        <v>10500</v>
      </c>
      <c r="F19" s="265" t="s">
        <v>203</v>
      </c>
      <c r="G19" s="124"/>
      <c r="H19" s="135"/>
    </row>
    <row r="20" spans="1:8" ht="23.25" customHeight="1">
      <c r="A20" s="129" t="s">
        <v>263</v>
      </c>
      <c r="B20" s="101"/>
      <c r="C20" s="208"/>
      <c r="D20" s="128">
        <v>345</v>
      </c>
      <c r="E20" s="263">
        <v>59400</v>
      </c>
      <c r="F20" s="265" t="s">
        <v>203</v>
      </c>
      <c r="G20" s="124"/>
      <c r="H20" s="135"/>
    </row>
    <row r="21" spans="1:8" ht="23.25" customHeight="1">
      <c r="A21" s="129" t="s">
        <v>187</v>
      </c>
      <c r="B21" s="101"/>
      <c r="C21" s="208"/>
      <c r="D21" s="128">
        <v>346</v>
      </c>
      <c r="E21" s="263">
        <v>42700</v>
      </c>
      <c r="F21" s="265" t="s">
        <v>203</v>
      </c>
      <c r="G21" s="124"/>
      <c r="H21" s="132"/>
    </row>
    <row r="22" spans="1:8" ht="23.25" customHeight="1">
      <c r="A22" s="129"/>
      <c r="B22" s="126"/>
      <c r="C22" s="127"/>
      <c r="D22" s="122"/>
      <c r="E22" s="186"/>
      <c r="F22" s="223"/>
      <c r="G22" s="134"/>
      <c r="H22" s="135"/>
    </row>
    <row r="23" spans="1:10" s="124" customFormat="1" ht="17.25" customHeight="1">
      <c r="A23" s="288" t="s">
        <v>42</v>
      </c>
      <c r="B23" s="289"/>
      <c r="C23" s="289"/>
      <c r="D23" s="289"/>
      <c r="E23" s="185"/>
      <c r="F23" s="118"/>
      <c r="G23" s="136"/>
      <c r="H23" s="119"/>
      <c r="I23" s="133"/>
      <c r="J23" s="133"/>
    </row>
    <row r="24" spans="1:8" ht="28.5" customHeight="1">
      <c r="A24" s="129" t="s">
        <v>209</v>
      </c>
      <c r="B24" s="207"/>
      <c r="C24" s="205"/>
      <c r="D24" s="166">
        <v>223</v>
      </c>
      <c r="E24" s="186">
        <v>1389312.15</v>
      </c>
      <c r="F24" s="268" t="s">
        <v>204</v>
      </c>
      <c r="G24" s="132"/>
      <c r="H24" s="137"/>
    </row>
    <row r="25" spans="1:8" ht="28.5" customHeight="1">
      <c r="A25" s="129" t="s">
        <v>181</v>
      </c>
      <c r="B25" s="126"/>
      <c r="C25" s="127"/>
      <c r="D25" s="122">
        <v>223</v>
      </c>
      <c r="E25" s="186">
        <v>826100</v>
      </c>
      <c r="F25" s="268" t="s">
        <v>240</v>
      </c>
      <c r="G25" s="132"/>
      <c r="H25" s="132"/>
    </row>
    <row r="26" spans="1:8" ht="28.5" customHeight="1">
      <c r="A26" s="129" t="s">
        <v>264</v>
      </c>
      <c r="B26" s="127"/>
      <c r="C26" s="205"/>
      <c r="D26" s="122">
        <v>223</v>
      </c>
      <c r="E26" s="263">
        <v>106287.85</v>
      </c>
      <c r="F26" s="265" t="s">
        <v>203</v>
      </c>
      <c r="G26" s="124"/>
      <c r="H26" s="132"/>
    </row>
    <row r="27" spans="1:8" ht="21.75" customHeight="1">
      <c r="A27" s="129"/>
      <c r="B27" s="127"/>
      <c r="C27" s="205"/>
      <c r="D27" s="166"/>
      <c r="E27" s="186"/>
      <c r="F27" s="223"/>
      <c r="G27" s="131"/>
      <c r="H27" s="132"/>
    </row>
    <row r="28" spans="1:8" ht="28.5" customHeight="1">
      <c r="A28" s="129" t="s">
        <v>182</v>
      </c>
      <c r="B28" s="127"/>
      <c r="C28" s="206"/>
      <c r="D28" s="166">
        <v>225</v>
      </c>
      <c r="E28" s="263">
        <v>47500</v>
      </c>
      <c r="F28" s="265" t="s">
        <v>203</v>
      </c>
      <c r="G28" s="124"/>
      <c r="H28" s="132"/>
    </row>
    <row r="29" spans="1:8" ht="27" customHeight="1">
      <c r="A29" s="129" t="s">
        <v>265</v>
      </c>
      <c r="B29" s="127"/>
      <c r="C29" s="206"/>
      <c r="D29" s="122">
        <v>225</v>
      </c>
      <c r="E29" s="263">
        <v>12000</v>
      </c>
      <c r="F29" s="265" t="s">
        <v>203</v>
      </c>
      <c r="G29" s="124"/>
      <c r="H29" s="132"/>
    </row>
    <row r="30" spans="1:8" ht="28.5" customHeight="1">
      <c r="A30" s="129" t="s">
        <v>268</v>
      </c>
      <c r="B30" s="127"/>
      <c r="C30" s="206"/>
      <c r="D30" s="122">
        <v>225</v>
      </c>
      <c r="E30" s="263">
        <v>9000</v>
      </c>
      <c r="F30" s="265" t="s">
        <v>203</v>
      </c>
      <c r="G30" s="124"/>
      <c r="H30" s="132"/>
    </row>
    <row r="31" spans="1:8" ht="27.75" customHeight="1">
      <c r="A31" s="129" t="s">
        <v>183</v>
      </c>
      <c r="B31" s="127"/>
      <c r="C31" s="127"/>
      <c r="D31" s="122">
        <v>225</v>
      </c>
      <c r="E31" s="263">
        <v>26400</v>
      </c>
      <c r="F31" s="265" t="s">
        <v>203</v>
      </c>
      <c r="G31" s="124"/>
      <c r="H31" s="137"/>
    </row>
    <row r="32" spans="1:8" ht="27" customHeight="1">
      <c r="A32" s="129" t="s">
        <v>266</v>
      </c>
      <c r="B32" s="127"/>
      <c r="C32" s="127"/>
      <c r="D32" s="122">
        <v>225</v>
      </c>
      <c r="E32" s="263">
        <v>13200</v>
      </c>
      <c r="F32" s="265" t="s">
        <v>203</v>
      </c>
      <c r="G32" s="124"/>
      <c r="H32" s="137"/>
    </row>
    <row r="33" spans="1:8" ht="24.75" customHeight="1">
      <c r="A33" s="129" t="s">
        <v>184</v>
      </c>
      <c r="B33" s="101"/>
      <c r="C33" s="127"/>
      <c r="D33" s="122">
        <v>225</v>
      </c>
      <c r="E33" s="263">
        <v>10500</v>
      </c>
      <c r="F33" s="265" t="s">
        <v>203</v>
      </c>
      <c r="G33" s="124"/>
      <c r="H33" s="132"/>
    </row>
    <row r="34" spans="1:8" ht="30.75" customHeight="1">
      <c r="A34" s="137" t="s">
        <v>215</v>
      </c>
      <c r="B34" s="101"/>
      <c r="C34" s="101"/>
      <c r="D34" s="122">
        <v>225</v>
      </c>
      <c r="E34" s="263">
        <v>50000</v>
      </c>
      <c r="F34" s="265" t="s">
        <v>203</v>
      </c>
      <c r="G34" s="124"/>
      <c r="H34" s="132"/>
    </row>
    <row r="35" spans="1:8" ht="27.75" customHeight="1">
      <c r="A35" s="137" t="s">
        <v>267</v>
      </c>
      <c r="B35" s="101"/>
      <c r="C35" s="101"/>
      <c r="D35" s="122">
        <v>225</v>
      </c>
      <c r="E35" s="263">
        <v>14700</v>
      </c>
      <c r="F35" s="265" t="s">
        <v>203</v>
      </c>
      <c r="G35" s="124"/>
      <c r="H35" s="132"/>
    </row>
    <row r="36" spans="1:8" ht="27.75" customHeight="1">
      <c r="A36" s="129" t="s">
        <v>185</v>
      </c>
      <c r="B36" s="101"/>
      <c r="C36" s="101"/>
      <c r="D36" s="122">
        <v>225</v>
      </c>
      <c r="E36" s="263">
        <v>35000</v>
      </c>
      <c r="F36" s="265" t="s">
        <v>203</v>
      </c>
      <c r="G36" s="124"/>
      <c r="H36" s="132"/>
    </row>
    <row r="37" spans="1:8" ht="28.5" customHeight="1">
      <c r="A37" s="129" t="s">
        <v>210</v>
      </c>
      <c r="B37" s="224"/>
      <c r="C37" s="225"/>
      <c r="D37" s="166">
        <v>226</v>
      </c>
      <c r="E37" s="263">
        <f>169100-153696</f>
        <v>15404</v>
      </c>
      <c r="F37" s="265" t="s">
        <v>203</v>
      </c>
      <c r="G37" s="124"/>
      <c r="H37" s="132"/>
    </row>
    <row r="38" spans="1:8" ht="28.5" customHeight="1">
      <c r="A38" s="129"/>
      <c r="B38" s="224"/>
      <c r="C38" s="225"/>
      <c r="D38" s="166">
        <v>226</v>
      </c>
      <c r="E38" s="264">
        <v>153696</v>
      </c>
      <c r="F38" s="266" t="s">
        <v>238</v>
      </c>
      <c r="G38" s="124"/>
      <c r="H38" s="132"/>
    </row>
    <row r="39" spans="1:8" ht="26.25" customHeight="1">
      <c r="A39" s="129" t="s">
        <v>258</v>
      </c>
      <c r="B39" s="101"/>
      <c r="C39" s="101"/>
      <c r="D39" s="122">
        <v>310</v>
      </c>
      <c r="E39" s="263">
        <v>60000</v>
      </c>
      <c r="F39" s="265" t="s">
        <v>203</v>
      </c>
      <c r="G39" s="124"/>
      <c r="H39" s="132"/>
    </row>
    <row r="40" spans="1:8" ht="26.25" customHeight="1">
      <c r="A40" s="129" t="s">
        <v>187</v>
      </c>
      <c r="B40" s="101"/>
      <c r="C40" s="101"/>
      <c r="D40" s="122">
        <v>346</v>
      </c>
      <c r="E40" s="263">
        <v>49500</v>
      </c>
      <c r="F40" s="265" t="s">
        <v>203</v>
      </c>
      <c r="G40" s="124"/>
      <c r="H40" s="132"/>
    </row>
    <row r="41" spans="1:8" ht="21" customHeight="1">
      <c r="A41" s="290" t="s">
        <v>216</v>
      </c>
      <c r="B41" s="291"/>
      <c r="C41" s="291"/>
      <c r="D41" s="291"/>
      <c r="E41" s="185"/>
      <c r="F41" s="118"/>
      <c r="G41" s="136"/>
      <c r="H41" s="119"/>
    </row>
    <row r="42" spans="1:10" s="141" customFormat="1" ht="28.5" customHeight="1">
      <c r="A42" s="129" t="s">
        <v>229</v>
      </c>
      <c r="B42" s="131"/>
      <c r="C42" s="138"/>
      <c r="D42" s="131">
        <v>226</v>
      </c>
      <c r="E42" s="263">
        <v>20000</v>
      </c>
      <c r="F42" s="265" t="s">
        <v>203</v>
      </c>
      <c r="G42" s="124"/>
      <c r="H42" s="132"/>
      <c r="I42" s="140"/>
      <c r="J42" s="140"/>
    </row>
    <row r="43" spans="1:10" s="141" customFormat="1" ht="30.75" customHeight="1">
      <c r="A43" s="129" t="s">
        <v>187</v>
      </c>
      <c r="B43" s="131"/>
      <c r="C43" s="138"/>
      <c r="D43" s="131">
        <v>346</v>
      </c>
      <c r="E43" s="263">
        <v>50000</v>
      </c>
      <c r="F43" s="265" t="s">
        <v>203</v>
      </c>
      <c r="G43" s="124"/>
      <c r="H43" s="132"/>
      <c r="I43" s="140"/>
      <c r="J43" s="140"/>
    </row>
    <row r="44" spans="1:10" s="141" customFormat="1" ht="23.25" customHeight="1">
      <c r="A44" s="129"/>
      <c r="B44" s="131"/>
      <c r="C44" s="138"/>
      <c r="D44" s="131"/>
      <c r="E44" s="227"/>
      <c r="F44" s="223"/>
      <c r="G44" s="131"/>
      <c r="H44" s="132"/>
      <c r="I44" s="140"/>
      <c r="J44" s="140"/>
    </row>
    <row r="45" spans="1:10" ht="17.25" customHeight="1">
      <c r="A45" s="292" t="s">
        <v>36</v>
      </c>
      <c r="B45" s="293"/>
      <c r="C45" s="293"/>
      <c r="D45" s="294"/>
      <c r="E45" s="187"/>
      <c r="F45" s="130"/>
      <c r="G45" s="128"/>
      <c r="H45" s="132"/>
      <c r="I45" s="105"/>
      <c r="J45" s="105"/>
    </row>
    <row r="46" spans="1:8" s="141" customFormat="1" ht="18.75" customHeight="1" hidden="1">
      <c r="A46" s="288" t="s">
        <v>40</v>
      </c>
      <c r="B46" s="289"/>
      <c r="C46" s="289"/>
      <c r="D46" s="310"/>
      <c r="E46" s="188"/>
      <c r="F46" s="130"/>
      <c r="G46" s="128"/>
      <c r="H46" s="142"/>
    </row>
    <row r="47" spans="1:8" s="141" customFormat="1" ht="30" customHeight="1" hidden="1">
      <c r="A47" s="158" t="s">
        <v>206</v>
      </c>
      <c r="B47" s="157"/>
      <c r="C47" s="157"/>
      <c r="D47" s="160">
        <v>226</v>
      </c>
      <c r="E47" s="130"/>
      <c r="F47" s="223"/>
      <c r="G47" s="143"/>
      <c r="H47" s="132"/>
    </row>
    <row r="48" spans="1:8" s="141" customFormat="1" ht="22.5" customHeight="1" hidden="1">
      <c r="A48" s="290" t="s">
        <v>173</v>
      </c>
      <c r="B48" s="291"/>
      <c r="C48" s="291"/>
      <c r="D48" s="317"/>
      <c r="E48" s="186"/>
      <c r="F48" s="130"/>
      <c r="G48" s="143"/>
      <c r="H48" s="142"/>
    </row>
    <row r="49" spans="1:8" s="141" customFormat="1" ht="48" customHeight="1" hidden="1">
      <c r="A49" s="171" t="s">
        <v>207</v>
      </c>
      <c r="B49" s="172"/>
      <c r="C49" s="172"/>
      <c r="D49" s="173"/>
      <c r="E49" s="186"/>
      <c r="F49" s="130"/>
      <c r="G49" s="143"/>
      <c r="H49" s="142"/>
    </row>
    <row r="50" spans="1:8" s="141" customFormat="1" ht="28.5" customHeight="1" hidden="1">
      <c r="A50" s="209" t="s">
        <v>234</v>
      </c>
      <c r="B50" s="308"/>
      <c r="C50" s="309"/>
      <c r="D50" s="121">
        <v>225</v>
      </c>
      <c r="E50" s="226"/>
      <c r="F50" s="223"/>
      <c r="G50" s="143"/>
      <c r="H50" s="135"/>
    </row>
    <row r="51" spans="1:8" s="141" customFormat="1" ht="16.5" customHeight="1" hidden="1">
      <c r="A51" s="318" t="s">
        <v>205</v>
      </c>
      <c r="B51" s="308"/>
      <c r="C51" s="309"/>
      <c r="D51" s="121">
        <v>225</v>
      </c>
      <c r="E51" s="186"/>
      <c r="F51" s="314"/>
      <c r="G51" s="143"/>
      <c r="H51" s="303"/>
    </row>
    <row r="52" spans="1:8" s="141" customFormat="1" ht="16.5" customHeight="1" hidden="1">
      <c r="A52" s="319"/>
      <c r="B52" s="308"/>
      <c r="C52" s="309"/>
      <c r="D52" s="121">
        <v>225</v>
      </c>
      <c r="E52" s="228"/>
      <c r="F52" s="315"/>
      <c r="G52" s="143"/>
      <c r="H52" s="304"/>
    </row>
    <row r="53" spans="1:8" s="144" customFormat="1" ht="16.5" customHeight="1" hidden="1">
      <c r="A53" s="320"/>
      <c r="B53" s="308"/>
      <c r="C53" s="309"/>
      <c r="D53" s="121">
        <v>225</v>
      </c>
      <c r="E53" s="228"/>
      <c r="F53" s="316"/>
      <c r="G53" s="143"/>
      <c r="H53" s="305"/>
    </row>
    <row r="54" spans="1:8" s="144" customFormat="1" ht="30.75" customHeight="1" hidden="1">
      <c r="A54" s="168" t="s">
        <v>218</v>
      </c>
      <c r="B54" s="308"/>
      <c r="C54" s="309"/>
      <c r="D54" s="121">
        <v>225</v>
      </c>
      <c r="E54" s="228"/>
      <c r="F54" s="223"/>
      <c r="G54" s="177"/>
      <c r="H54" s="132"/>
    </row>
    <row r="55" spans="1:8" s="144" customFormat="1" ht="30.75" customHeight="1" hidden="1">
      <c r="A55" s="168" t="s">
        <v>219</v>
      </c>
      <c r="B55" s="308"/>
      <c r="C55" s="309"/>
      <c r="D55" s="121">
        <v>225</v>
      </c>
      <c r="E55" s="228"/>
      <c r="F55" s="223"/>
      <c r="G55" s="143"/>
      <c r="H55" s="132"/>
    </row>
    <row r="56" spans="1:8" s="144" customFormat="1" ht="30.75" customHeight="1" hidden="1">
      <c r="A56" s="168" t="s">
        <v>211</v>
      </c>
      <c r="B56" s="308"/>
      <c r="C56" s="309"/>
      <c r="D56" s="121">
        <v>225</v>
      </c>
      <c r="E56" s="228"/>
      <c r="F56" s="223"/>
      <c r="G56" s="143"/>
      <c r="H56" s="132"/>
    </row>
    <row r="57" spans="1:8" s="144" customFormat="1" ht="28.5" customHeight="1" hidden="1">
      <c r="A57" s="168" t="s">
        <v>235</v>
      </c>
      <c r="B57" s="308"/>
      <c r="C57" s="309"/>
      <c r="D57" s="121">
        <v>226</v>
      </c>
      <c r="E57" s="226"/>
      <c r="F57" s="223"/>
      <c r="G57" s="143"/>
      <c r="H57" s="132"/>
    </row>
    <row r="58" spans="1:8" s="144" customFormat="1" ht="28.5" customHeight="1" hidden="1">
      <c r="A58" s="168" t="s">
        <v>233</v>
      </c>
      <c r="B58" s="308"/>
      <c r="C58" s="309"/>
      <c r="D58" s="121">
        <v>228</v>
      </c>
      <c r="E58" s="226"/>
      <c r="F58" s="223"/>
      <c r="G58" s="143"/>
      <c r="H58" s="132"/>
    </row>
    <row r="59" spans="1:8" s="144" customFormat="1" ht="30.75" customHeight="1" hidden="1">
      <c r="A59" s="168" t="s">
        <v>217</v>
      </c>
      <c r="B59" s="308"/>
      <c r="C59" s="309"/>
      <c r="D59" s="121">
        <v>310</v>
      </c>
      <c r="E59" s="228"/>
      <c r="F59" s="223"/>
      <c r="G59" s="143"/>
      <c r="H59" s="132"/>
    </row>
    <row r="60" spans="1:8" s="144" customFormat="1" ht="50.25" customHeight="1" hidden="1">
      <c r="A60" s="167" t="s">
        <v>212</v>
      </c>
      <c r="B60" s="308"/>
      <c r="C60" s="309"/>
      <c r="D60" s="160">
        <v>310</v>
      </c>
      <c r="E60" s="226"/>
      <c r="F60" s="223"/>
      <c r="G60" s="143"/>
      <c r="H60" s="132"/>
    </row>
    <row r="61" spans="1:8" s="144" customFormat="1" ht="33.75" customHeight="1" hidden="1">
      <c r="A61" s="167" t="s">
        <v>220</v>
      </c>
      <c r="B61" s="308"/>
      <c r="C61" s="309"/>
      <c r="D61" s="160">
        <v>346</v>
      </c>
      <c r="E61" s="226"/>
      <c r="F61" s="223"/>
      <c r="G61" s="143"/>
      <c r="H61" s="132"/>
    </row>
    <row r="62" spans="1:10" s="141" customFormat="1" ht="24.75" customHeight="1" hidden="1">
      <c r="A62" s="311" t="s">
        <v>213</v>
      </c>
      <c r="B62" s="312"/>
      <c r="C62" s="312"/>
      <c r="D62" s="313"/>
      <c r="E62" s="186"/>
      <c r="F62" s="130"/>
      <c r="G62" s="143"/>
      <c r="H62" s="142"/>
      <c r="I62" s="140"/>
      <c r="J62" s="140"/>
    </row>
    <row r="63" spans="1:10" s="141" customFormat="1" ht="34.5" customHeight="1" hidden="1">
      <c r="A63" s="168" t="s">
        <v>217</v>
      </c>
      <c r="B63" s="306"/>
      <c r="C63" s="307"/>
      <c r="D63" s="121">
        <v>310</v>
      </c>
      <c r="E63" s="228"/>
      <c r="F63" s="223"/>
      <c r="G63" s="179"/>
      <c r="H63" s="132"/>
      <c r="I63" s="140"/>
      <c r="J63" s="140"/>
    </row>
    <row r="64" spans="1:10" s="141" customFormat="1" ht="30" customHeight="1" hidden="1">
      <c r="A64" s="169" t="s">
        <v>214</v>
      </c>
      <c r="B64" s="306"/>
      <c r="C64" s="307"/>
      <c r="D64" s="121">
        <v>310</v>
      </c>
      <c r="E64" s="226"/>
      <c r="F64" s="223"/>
      <c r="G64" s="181"/>
      <c r="H64" s="132"/>
      <c r="I64" s="140"/>
      <c r="J64" s="140"/>
    </row>
    <row r="65" spans="1:10" s="141" customFormat="1" ht="30" customHeight="1" hidden="1">
      <c r="A65" s="169" t="s">
        <v>214</v>
      </c>
      <c r="B65" s="306"/>
      <c r="C65" s="307"/>
      <c r="D65" s="121">
        <v>310</v>
      </c>
      <c r="E65" s="226"/>
      <c r="F65" s="223"/>
      <c r="G65" s="179"/>
      <c r="H65" s="132"/>
      <c r="I65" s="140"/>
      <c r="J65" s="140"/>
    </row>
    <row r="66" spans="1:10" s="141" customFormat="1" ht="29.25" customHeight="1" hidden="1">
      <c r="A66" s="101" t="s">
        <v>230</v>
      </c>
      <c r="B66" s="306"/>
      <c r="C66" s="307"/>
      <c r="D66" s="131">
        <v>225</v>
      </c>
      <c r="E66" s="229"/>
      <c r="F66" s="145"/>
      <c r="G66" s="139"/>
      <c r="H66" s="132"/>
      <c r="I66" s="140"/>
      <c r="J66" s="140"/>
    </row>
    <row r="67" spans="1:10" s="141" customFormat="1" ht="28.5" customHeight="1" hidden="1">
      <c r="A67" s="101" t="s">
        <v>231</v>
      </c>
      <c r="B67" s="306"/>
      <c r="C67" s="307"/>
      <c r="D67" s="131">
        <v>225</v>
      </c>
      <c r="E67" s="229"/>
      <c r="F67" s="223"/>
      <c r="G67" s="139"/>
      <c r="H67" s="132"/>
      <c r="I67" s="140"/>
      <c r="J67" s="140"/>
    </row>
    <row r="68" spans="1:10" s="141" customFormat="1" ht="29.25" customHeight="1" hidden="1">
      <c r="A68" s="101" t="s">
        <v>232</v>
      </c>
      <c r="B68" s="306"/>
      <c r="C68" s="307"/>
      <c r="D68" s="131">
        <v>310</v>
      </c>
      <c r="E68" s="229"/>
      <c r="F68" s="223"/>
      <c r="G68" s="139"/>
      <c r="H68" s="132"/>
      <c r="I68" s="140"/>
      <c r="J68" s="140"/>
    </row>
    <row r="69" spans="1:10" s="144" customFormat="1" ht="22.5" customHeight="1">
      <c r="A69" s="247" t="s">
        <v>13</v>
      </c>
      <c r="B69" s="223"/>
      <c r="C69" s="223"/>
      <c r="D69" s="230">
        <v>342</v>
      </c>
      <c r="E69" s="189"/>
      <c r="F69" s="145"/>
      <c r="G69" s="139"/>
      <c r="H69" s="142"/>
      <c r="I69" s="146"/>
      <c r="J69" s="146"/>
    </row>
    <row r="70" spans="1:10" s="144" customFormat="1" ht="22.5" customHeight="1">
      <c r="A70" s="239" t="s">
        <v>25</v>
      </c>
      <c r="B70" s="240"/>
      <c r="C70" s="241"/>
      <c r="D70" s="242">
        <f>867000</f>
        <v>867000</v>
      </c>
      <c r="E70" s="190"/>
      <c r="F70" s="145"/>
      <c r="G70" s="139"/>
      <c r="H70" s="142"/>
      <c r="I70" s="146"/>
      <c r="J70" s="146"/>
    </row>
    <row r="71" spans="1:10" s="144" customFormat="1" ht="22.5" customHeight="1">
      <c r="A71" s="243" t="s">
        <v>168</v>
      </c>
      <c r="B71" s="244"/>
      <c r="C71" s="245"/>
      <c r="D71" s="246">
        <f>2650000+19685.42</f>
        <v>2669685.42</v>
      </c>
      <c r="E71" s="190"/>
      <c r="F71" s="145"/>
      <c r="G71" s="139"/>
      <c r="H71" s="142"/>
      <c r="I71" s="146"/>
      <c r="J71" s="146"/>
    </row>
    <row r="72" spans="1:10" s="144" customFormat="1" ht="22.5" customHeight="1">
      <c r="A72" s="270" t="s">
        <v>201</v>
      </c>
      <c r="B72" s="271"/>
      <c r="C72" s="272"/>
      <c r="D72" s="273">
        <f>349000</f>
        <v>349000</v>
      </c>
      <c r="E72" s="190"/>
      <c r="F72" s="145"/>
      <c r="G72" s="139"/>
      <c r="H72" s="142"/>
      <c r="I72" s="146"/>
      <c r="J72" s="146"/>
    </row>
    <row r="73" spans="1:10" s="144" customFormat="1" ht="19.5" customHeight="1">
      <c r="A73" s="210" t="s">
        <v>269</v>
      </c>
      <c r="B73" s="207"/>
      <c r="C73" s="232"/>
      <c r="D73" s="249">
        <v>355</v>
      </c>
      <c r="E73" s="248">
        <f>867000-600000</f>
        <v>267000</v>
      </c>
      <c r="F73" s="266" t="s">
        <v>238</v>
      </c>
      <c r="G73" s="124"/>
      <c r="H73" s="142"/>
      <c r="I73" s="146"/>
      <c r="J73" s="146"/>
    </row>
    <row r="74" spans="1:10" s="144" customFormat="1" ht="19.5" customHeight="1">
      <c r="A74" s="210"/>
      <c r="B74" s="207"/>
      <c r="C74" s="232"/>
      <c r="D74" s="249">
        <v>355</v>
      </c>
      <c r="E74" s="248">
        <v>600000</v>
      </c>
      <c r="F74" s="266" t="s">
        <v>238</v>
      </c>
      <c r="G74" s="124"/>
      <c r="H74" s="269"/>
      <c r="I74" s="146"/>
      <c r="J74" s="146"/>
    </row>
    <row r="75" spans="1:10" s="144" customFormat="1" ht="19.5" customHeight="1">
      <c r="A75" s="210"/>
      <c r="B75" s="207"/>
      <c r="C75" s="232"/>
      <c r="D75" s="250">
        <v>500</v>
      </c>
      <c r="E75" s="267">
        <v>300000</v>
      </c>
      <c r="F75" s="265" t="s">
        <v>203</v>
      </c>
      <c r="G75" s="124"/>
      <c r="H75" s="269"/>
      <c r="I75" s="146"/>
      <c r="J75" s="146"/>
    </row>
    <row r="76" spans="1:10" s="144" customFormat="1" ht="19.5" customHeight="1">
      <c r="A76" s="231"/>
      <c r="B76" s="231"/>
      <c r="C76" s="232"/>
      <c r="D76" s="250">
        <v>500</v>
      </c>
      <c r="E76" s="248">
        <f>2650000-300000-250000-100000-600000-600000-450000</f>
        <v>350000</v>
      </c>
      <c r="F76" s="266" t="s">
        <v>238</v>
      </c>
      <c r="G76" s="124"/>
      <c r="H76" s="139"/>
      <c r="I76" s="147"/>
      <c r="J76" s="146"/>
    </row>
    <row r="77" spans="1:10" s="144" customFormat="1" ht="19.5" customHeight="1">
      <c r="A77" s="231"/>
      <c r="B77" s="231"/>
      <c r="C77" s="232"/>
      <c r="D77" s="250">
        <v>500</v>
      </c>
      <c r="E77" s="267">
        <v>250000</v>
      </c>
      <c r="F77" s="265" t="s">
        <v>203</v>
      </c>
      <c r="G77" s="124"/>
      <c r="H77" s="139"/>
      <c r="I77" s="147"/>
      <c r="J77" s="146"/>
    </row>
    <row r="78" spans="1:10" s="144" customFormat="1" ht="19.5" customHeight="1">
      <c r="A78" s="231"/>
      <c r="B78" s="231"/>
      <c r="C78" s="232"/>
      <c r="D78" s="250">
        <v>500</v>
      </c>
      <c r="E78" s="267">
        <v>100000</v>
      </c>
      <c r="F78" s="265" t="s">
        <v>203</v>
      </c>
      <c r="G78" s="124"/>
      <c r="H78" s="139"/>
      <c r="I78" s="147"/>
      <c r="J78" s="146"/>
    </row>
    <row r="79" spans="1:10" s="144" customFormat="1" ht="19.5" customHeight="1">
      <c r="A79" s="231"/>
      <c r="B79" s="231"/>
      <c r="C79" s="232"/>
      <c r="D79" s="250">
        <v>500</v>
      </c>
      <c r="E79" s="248">
        <v>450000</v>
      </c>
      <c r="F79" s="266" t="s">
        <v>238</v>
      </c>
      <c r="G79" s="124"/>
      <c r="H79" s="139"/>
      <c r="I79" s="147"/>
      <c r="J79" s="146"/>
    </row>
    <row r="80" spans="1:10" s="144" customFormat="1" ht="19.5" customHeight="1">
      <c r="A80" s="231"/>
      <c r="B80" s="231"/>
      <c r="C80" s="232"/>
      <c r="D80" s="250">
        <v>500</v>
      </c>
      <c r="E80" s="248">
        <v>600000</v>
      </c>
      <c r="F80" s="266" t="s">
        <v>238</v>
      </c>
      <c r="G80" s="124"/>
      <c r="H80" s="139"/>
      <c r="I80" s="147"/>
      <c r="J80" s="146"/>
    </row>
    <row r="81" spans="1:10" s="144" customFormat="1" ht="19.5" customHeight="1">
      <c r="A81" s="231"/>
      <c r="B81" s="231"/>
      <c r="C81" s="232"/>
      <c r="D81" s="250">
        <v>500</v>
      </c>
      <c r="E81" s="248">
        <v>600000</v>
      </c>
      <c r="F81" s="266" t="s">
        <v>238</v>
      </c>
      <c r="G81" s="124"/>
      <c r="H81" s="139"/>
      <c r="I81" s="147"/>
      <c r="J81" s="146"/>
    </row>
    <row r="82" spans="1:10" s="144" customFormat="1" ht="19.5" customHeight="1">
      <c r="A82" s="231"/>
      <c r="B82" s="231"/>
      <c r="C82" s="232"/>
      <c r="D82" s="274">
        <v>100</v>
      </c>
      <c r="E82" s="248">
        <v>349000</v>
      </c>
      <c r="F82" s="266" t="s">
        <v>238</v>
      </c>
      <c r="G82" s="124"/>
      <c r="H82" s="139"/>
      <c r="I82" s="147"/>
      <c r="J82" s="146"/>
    </row>
    <row r="83" spans="1:10" s="144" customFormat="1" ht="19.5" customHeight="1">
      <c r="A83" s="259" t="s">
        <v>273</v>
      </c>
      <c r="B83" s="231"/>
      <c r="C83" s="232"/>
      <c r="D83" s="250">
        <v>500</v>
      </c>
      <c r="E83" s="267">
        <v>19685.42</v>
      </c>
      <c r="F83" s="265" t="s">
        <v>203</v>
      </c>
      <c r="G83" s="124"/>
      <c r="H83" s="139"/>
      <c r="I83" s="147"/>
      <c r="J83" s="146"/>
    </row>
    <row r="84" spans="1:10" s="144" customFormat="1" ht="19.5" customHeight="1">
      <c r="A84" s="231"/>
      <c r="B84" s="231"/>
      <c r="C84" s="232"/>
      <c r="D84" s="131"/>
      <c r="E84" s="233"/>
      <c r="F84" s="223"/>
      <c r="G84" s="180"/>
      <c r="H84" s="139"/>
      <c r="I84" s="147"/>
      <c r="J84" s="146"/>
    </row>
    <row r="85" spans="1:8" ht="18" customHeight="1">
      <c r="A85" s="231"/>
      <c r="B85" s="231"/>
      <c r="C85" s="232"/>
      <c r="D85" s="131"/>
      <c r="E85" s="186"/>
      <c r="F85" s="223"/>
      <c r="G85" s="234"/>
      <c r="H85" s="139"/>
    </row>
    <row r="86" spans="1:8" ht="13.5" customHeight="1">
      <c r="A86" s="300" t="s">
        <v>143</v>
      </c>
      <c r="B86" s="301"/>
      <c r="C86" s="301"/>
      <c r="D86" s="301"/>
      <c r="E86" s="302"/>
      <c r="F86" s="130"/>
      <c r="G86" s="131"/>
      <c r="H86" s="125"/>
    </row>
    <row r="87" spans="1:8" ht="18.75" customHeight="1">
      <c r="A87" s="202"/>
      <c r="B87" s="183"/>
      <c r="C87" s="183"/>
      <c r="D87" s="184"/>
      <c r="E87" s="235"/>
      <c r="F87" s="223"/>
      <c r="G87" s="131"/>
      <c r="H87" s="125"/>
    </row>
    <row r="88" spans="1:8" ht="18.75" customHeight="1">
      <c r="A88" s="101"/>
      <c r="B88" s="183"/>
      <c r="C88" s="183"/>
      <c r="D88" s="184"/>
      <c r="E88" s="235"/>
      <c r="F88" s="223"/>
      <c r="G88" s="131"/>
      <c r="H88" s="125"/>
    </row>
    <row r="89" spans="1:8" ht="18.75" customHeight="1">
      <c r="A89" s="202"/>
      <c r="B89" s="183"/>
      <c r="C89" s="183"/>
      <c r="D89" s="184"/>
      <c r="E89" s="235"/>
      <c r="F89" s="223"/>
      <c r="G89" s="131"/>
      <c r="H89" s="125"/>
    </row>
    <row r="90" spans="1:8" ht="18.75" customHeight="1">
      <c r="A90" s="202"/>
      <c r="B90" s="183"/>
      <c r="C90" s="183"/>
      <c r="D90" s="184"/>
      <c r="E90" s="235"/>
      <c r="F90" s="223"/>
      <c r="G90" s="131"/>
      <c r="H90" s="125"/>
    </row>
    <row r="91" spans="1:8" ht="18.75" customHeight="1">
      <c r="A91" s="202"/>
      <c r="B91" s="183"/>
      <c r="C91" s="183"/>
      <c r="D91" s="121"/>
      <c r="E91" s="235"/>
      <c r="F91" s="223"/>
      <c r="G91" s="131"/>
      <c r="H91" s="125"/>
    </row>
    <row r="92" spans="1:8" ht="18.75" customHeight="1">
      <c r="A92" s="101"/>
      <c r="B92" s="148"/>
      <c r="C92" s="149"/>
      <c r="D92" s="121"/>
      <c r="E92" s="236"/>
      <c r="F92" s="223"/>
      <c r="G92" s="131"/>
      <c r="H92" s="125"/>
    </row>
    <row r="93" spans="1:8" ht="23.25" customHeight="1">
      <c r="A93" s="146"/>
      <c r="B93" s="161"/>
      <c r="C93" s="162"/>
      <c r="D93" s="163"/>
      <c r="E93" s="164"/>
      <c r="F93" s="145"/>
      <c r="G93" s="178"/>
      <c r="H93" s="125"/>
    </row>
    <row r="94" spans="1:10" ht="30" customHeight="1">
      <c r="A94" s="150"/>
      <c r="B94" s="150"/>
      <c r="C94" s="150"/>
      <c r="D94" s="151"/>
      <c r="E94" s="152" t="s">
        <v>30</v>
      </c>
      <c r="F94" s="153" t="s">
        <v>31</v>
      </c>
      <c r="G94" s="139"/>
      <c r="H94" s="125"/>
      <c r="I94" s="105"/>
      <c r="J94" s="105"/>
    </row>
    <row r="95" spans="1:10" ht="15">
      <c r="A95" s="102" t="s">
        <v>221</v>
      </c>
      <c r="B95" s="154" t="s">
        <v>238</v>
      </c>
      <c r="C95" s="154"/>
      <c r="D95" s="212">
        <v>0.5</v>
      </c>
      <c r="E95" s="192">
        <f>E8*D95</f>
        <v>3678563.1100000003</v>
      </c>
      <c r="F95" s="174">
        <f>E82+E81+E80+E79+E76+E74+E73+E38+E14</f>
        <v>3554496</v>
      </c>
      <c r="G95" s="182">
        <f>E95-F95</f>
        <v>124067.11000000034</v>
      </c>
      <c r="H95" s="297" t="s">
        <v>237</v>
      </c>
      <c r="I95" s="105"/>
      <c r="J95" s="105"/>
    </row>
    <row r="96" spans="1:10" ht="15">
      <c r="A96" s="102" t="s">
        <v>222</v>
      </c>
      <c r="B96" s="154" t="s">
        <v>203</v>
      </c>
      <c r="C96" s="154"/>
      <c r="D96" s="212" t="s">
        <v>32</v>
      </c>
      <c r="E96" s="192">
        <v>2000000</v>
      </c>
      <c r="F96" s="175">
        <f>E83+E78+E77+E75+E43+E42+E40+E39+E37+E36+E35+E34+E33+E32+E31+E30+E29+E28+E26+E21+E20+E19+E18+E17+E16+E15+E13+E12+E10</f>
        <v>1587218.07</v>
      </c>
      <c r="G96" s="176">
        <f>E96-F96</f>
        <v>412781.92999999993</v>
      </c>
      <c r="H96" s="298"/>
      <c r="I96" s="105"/>
      <c r="J96" s="105"/>
    </row>
    <row r="97" spans="1:10" ht="15">
      <c r="A97" s="102" t="s">
        <v>20</v>
      </c>
      <c r="B97" s="154" t="s">
        <v>239</v>
      </c>
      <c r="C97" s="154"/>
      <c r="D97" s="105"/>
      <c r="E97" s="123"/>
      <c r="F97" s="123"/>
      <c r="G97" s="124"/>
      <c r="H97" s="298"/>
      <c r="I97" s="105"/>
      <c r="J97" s="105"/>
    </row>
    <row r="98" spans="1:10" ht="15">
      <c r="A98" s="102" t="s">
        <v>21</v>
      </c>
      <c r="B98" s="154" t="s">
        <v>204</v>
      </c>
      <c r="C98" s="154"/>
      <c r="D98" s="141"/>
      <c r="E98" s="123"/>
      <c r="F98" s="123">
        <f>E24</f>
        <v>1389312.15</v>
      </c>
      <c r="G98" s="124"/>
      <c r="H98" s="298"/>
      <c r="I98" s="105"/>
      <c r="J98" s="105"/>
    </row>
    <row r="99" spans="1:10" ht="15">
      <c r="A99" s="102" t="s">
        <v>22</v>
      </c>
      <c r="B99" s="154" t="s">
        <v>240</v>
      </c>
      <c r="C99" s="154"/>
      <c r="D99" s="141"/>
      <c r="E99" s="123"/>
      <c r="F99" s="123">
        <f>E25</f>
        <v>826100</v>
      </c>
      <c r="G99" s="124"/>
      <c r="H99" s="298"/>
      <c r="I99" s="105"/>
      <c r="J99" s="105"/>
    </row>
    <row r="100" spans="1:10" ht="15">
      <c r="A100" s="102" t="s">
        <v>223</v>
      </c>
      <c r="B100" s="154" t="s">
        <v>241</v>
      </c>
      <c r="C100" s="154"/>
      <c r="D100" s="141"/>
      <c r="E100" s="123"/>
      <c r="F100" s="123"/>
      <c r="G100" s="124"/>
      <c r="H100" s="298"/>
      <c r="I100" s="105"/>
      <c r="J100" s="105"/>
    </row>
    <row r="101" spans="1:10" ht="15">
      <c r="A101" s="102" t="s">
        <v>23</v>
      </c>
      <c r="B101" s="105" t="s">
        <v>242</v>
      </c>
      <c r="D101" s="141"/>
      <c r="E101" s="123"/>
      <c r="F101" s="130"/>
      <c r="G101" s="124"/>
      <c r="H101" s="299"/>
      <c r="I101" s="105"/>
      <c r="J101" s="105"/>
    </row>
    <row r="102" spans="1:10" ht="15">
      <c r="A102" s="194" t="s">
        <v>243</v>
      </c>
      <c r="B102" s="154"/>
      <c r="C102" s="154"/>
      <c r="D102" s="212">
        <v>0.1</v>
      </c>
      <c r="E102" s="213">
        <f>E8*D102</f>
        <v>735712.6220000001</v>
      </c>
      <c r="F102" s="195"/>
      <c r="G102" s="295">
        <f>F102+F103</f>
        <v>0</v>
      </c>
      <c r="H102" s="295" t="s">
        <v>224</v>
      </c>
      <c r="I102" s="105"/>
      <c r="J102" s="105"/>
    </row>
    <row r="103" spans="1:8" s="102" customFormat="1" ht="14.25" customHeight="1">
      <c r="A103" s="214" t="s">
        <v>244</v>
      </c>
      <c r="D103" s="191"/>
      <c r="E103" s="192"/>
      <c r="F103" s="193"/>
      <c r="G103" s="296"/>
      <c r="H103" s="296"/>
    </row>
    <row r="104" spans="1:8" ht="15">
      <c r="A104" s="155" t="s">
        <v>156</v>
      </c>
      <c r="E104" s="123"/>
      <c r="F104" s="159"/>
      <c r="G104" s="124"/>
      <c r="H104" s="125"/>
    </row>
    <row r="105" spans="3:7" ht="15">
      <c r="C105" s="103" t="s">
        <v>227</v>
      </c>
      <c r="D105" s="103" t="s">
        <v>228</v>
      </c>
      <c r="G105" s="275" t="b">
        <f>SUM(F95:F104)=E8</f>
        <v>1</v>
      </c>
    </row>
    <row r="106" spans="1:8" s="141" customFormat="1" ht="15">
      <c r="A106" s="196" t="s">
        <v>225</v>
      </c>
      <c r="B106" s="197">
        <v>0.15</v>
      </c>
      <c r="C106" s="198"/>
      <c r="D106" s="199"/>
      <c r="E106" s="200"/>
      <c r="F106" s="192"/>
      <c r="G106" s="192"/>
      <c r="H106" s="201"/>
    </row>
    <row r="107" spans="1:8" s="141" customFormat="1" ht="15">
      <c r="A107" s="196" t="s">
        <v>226</v>
      </c>
      <c r="B107" s="197">
        <v>0.35</v>
      </c>
      <c r="C107" s="198"/>
      <c r="D107" s="199"/>
      <c r="E107" s="200"/>
      <c r="F107" s="192"/>
      <c r="G107" s="192"/>
      <c r="H107" s="201"/>
    </row>
    <row r="108" ht="15"/>
    <row r="109" ht="15"/>
    <row r="110" ht="15"/>
    <row r="112" ht="13.5">
      <c r="G112" s="156"/>
    </row>
    <row r="113" spans="6:10" ht="13.5">
      <c r="F113" s="105"/>
      <c r="G113" s="156"/>
      <c r="I113" s="105"/>
      <c r="J113" s="105"/>
    </row>
  </sheetData>
  <sheetProtection/>
  <mergeCells count="42">
    <mergeCell ref="F51:F53"/>
    <mergeCell ref="B51:C51"/>
    <mergeCell ref="B55:C55"/>
    <mergeCell ref="B63:C63"/>
    <mergeCell ref="B57:C57"/>
    <mergeCell ref="A48:D48"/>
    <mergeCell ref="A51:A53"/>
    <mergeCell ref="B50:C50"/>
    <mergeCell ref="A46:D46"/>
    <mergeCell ref="B52:C52"/>
    <mergeCell ref="B53:C53"/>
    <mergeCell ref="B66:C66"/>
    <mergeCell ref="B64:C64"/>
    <mergeCell ref="B58:C58"/>
    <mergeCell ref="B56:C56"/>
    <mergeCell ref="B54:C54"/>
    <mergeCell ref="A62:D62"/>
    <mergeCell ref="B61:C61"/>
    <mergeCell ref="H102:H103"/>
    <mergeCell ref="G102:G103"/>
    <mergeCell ref="H95:H101"/>
    <mergeCell ref="A86:E86"/>
    <mergeCell ref="H51:H53"/>
    <mergeCell ref="B67:C67"/>
    <mergeCell ref="B68:C68"/>
    <mergeCell ref="B65:C65"/>
    <mergeCell ref="B60:C60"/>
    <mergeCell ref="B59:C59"/>
    <mergeCell ref="A9:D9"/>
    <mergeCell ref="A6:A7"/>
    <mergeCell ref="B6:B7"/>
    <mergeCell ref="A41:D41"/>
    <mergeCell ref="A23:D23"/>
    <mergeCell ref="A45:D45"/>
    <mergeCell ref="A2:H2"/>
    <mergeCell ref="A4:H4"/>
    <mergeCell ref="A5:H5"/>
    <mergeCell ref="G6:H6"/>
    <mergeCell ref="F6:F8"/>
    <mergeCell ref="H7:H8"/>
    <mergeCell ref="G7:G8"/>
    <mergeCell ref="D6:D7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44" r:id="rId3"/>
  <rowBreaks count="1" manualBreakCount="1">
    <brk id="109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4"/>
  <sheetViews>
    <sheetView view="pageBreakPreview" zoomScaleSheetLayoutView="100" zoomScalePageLayoutView="0" workbookViewId="0" topLeftCell="A38">
      <selection activeCell="H51" sqref="H51"/>
    </sheetView>
  </sheetViews>
  <sheetFormatPr defaultColWidth="1.4921875" defaultRowHeight="12.75"/>
  <cols>
    <col min="1" max="1" width="38.875" style="2" customWidth="1"/>
    <col min="2" max="2" width="6.125" style="2" customWidth="1"/>
    <col min="3" max="3" width="20.50390625" style="2" customWidth="1"/>
    <col min="4" max="4" width="8.625" style="2" customWidth="1"/>
    <col min="5" max="6" width="6.50390625" style="2" customWidth="1"/>
    <col min="7" max="7" width="6.125" style="2" customWidth="1"/>
    <col min="8" max="8" width="18.375" style="2" customWidth="1"/>
    <col min="9" max="9" width="12.50390625" style="2" customWidth="1"/>
    <col min="10" max="10" width="11.00390625" style="2" hidden="1" customWidth="1"/>
    <col min="11" max="11" width="11.375" style="2" customWidth="1"/>
    <col min="12" max="12" width="6.125" style="2" hidden="1" customWidth="1"/>
    <col min="13" max="13" width="8.875" style="2" hidden="1" customWidth="1"/>
    <col min="14" max="14" width="14.50390625" style="2" customWidth="1"/>
    <col min="15" max="15" width="8.00390625" style="2" hidden="1" customWidth="1"/>
    <col min="16" max="16" width="2.375" style="2" customWidth="1"/>
    <col min="17" max="23" width="1.4921875" style="2" customWidth="1"/>
    <col min="24" max="24" width="7.50390625" style="2" bestFit="1" customWidth="1"/>
    <col min="25" max="29" width="1.4921875" style="2" customWidth="1"/>
    <col min="30" max="30" width="11.625" style="2" customWidth="1"/>
    <col min="31" max="16384" width="1.4921875" style="2" customWidth="1"/>
  </cols>
  <sheetData>
    <row r="1" spans="1:15" ht="15">
      <c r="A1" s="345" t="s">
        <v>43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</row>
    <row r="2" spans="2:15" ht="15">
      <c r="B2" s="345" t="s">
        <v>249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 t="s">
        <v>44</v>
      </c>
      <c r="O2" s="345"/>
    </row>
    <row r="3" s="3" customFormat="1" ht="12.75"/>
    <row r="4" spans="1:15" s="5" customFormat="1" ht="23.25" customHeight="1">
      <c r="A4" s="344" t="s">
        <v>1</v>
      </c>
      <c r="B4" s="343" t="s">
        <v>45</v>
      </c>
      <c r="C4" s="343" t="s">
        <v>46</v>
      </c>
      <c r="D4" s="346" t="s">
        <v>49</v>
      </c>
      <c r="E4" s="346" t="s">
        <v>47</v>
      </c>
      <c r="F4" s="343" t="s">
        <v>48</v>
      </c>
      <c r="G4" s="344" t="s">
        <v>38</v>
      </c>
      <c r="H4" s="343" t="s">
        <v>50</v>
      </c>
      <c r="I4" s="343"/>
      <c r="J4" s="343"/>
      <c r="K4" s="343"/>
      <c r="L4" s="343"/>
      <c r="M4" s="343"/>
      <c r="N4" s="343"/>
      <c r="O4" s="343"/>
    </row>
    <row r="5" spans="1:15" s="5" customFormat="1" ht="12">
      <c r="A5" s="344"/>
      <c r="B5" s="343"/>
      <c r="C5" s="343"/>
      <c r="D5" s="347"/>
      <c r="E5" s="347"/>
      <c r="F5" s="343"/>
      <c r="G5" s="344"/>
      <c r="H5" s="344" t="s">
        <v>51</v>
      </c>
      <c r="I5" s="344" t="s">
        <v>52</v>
      </c>
      <c r="J5" s="344"/>
      <c r="K5" s="344"/>
      <c r="L5" s="344"/>
      <c r="M5" s="344"/>
      <c r="N5" s="344"/>
      <c r="O5" s="344"/>
    </row>
    <row r="6" spans="1:30" s="5" customFormat="1" ht="88.5" customHeight="1">
      <c r="A6" s="344"/>
      <c r="B6" s="343"/>
      <c r="C6" s="343"/>
      <c r="D6" s="348"/>
      <c r="E6" s="348"/>
      <c r="F6" s="343"/>
      <c r="G6" s="344"/>
      <c r="H6" s="344"/>
      <c r="I6" s="42" t="s">
        <v>53</v>
      </c>
      <c r="J6" s="42" t="s">
        <v>54</v>
      </c>
      <c r="K6" s="42" t="s">
        <v>55</v>
      </c>
      <c r="L6" s="42" t="s">
        <v>56</v>
      </c>
      <c r="M6" s="42" t="s">
        <v>57</v>
      </c>
      <c r="N6" s="343" t="s">
        <v>58</v>
      </c>
      <c r="O6" s="343"/>
      <c r="AD6" s="59"/>
    </row>
    <row r="7" spans="1:15" s="5" customFormat="1" ht="12" hidden="1">
      <c r="A7" s="4"/>
      <c r="B7" s="4"/>
      <c r="C7" s="6"/>
      <c r="D7" s="6"/>
      <c r="E7" s="6"/>
      <c r="F7" s="6"/>
      <c r="G7" s="7"/>
      <c r="H7" s="4"/>
      <c r="I7" s="4"/>
      <c r="J7" s="4"/>
      <c r="K7" s="4"/>
      <c r="L7" s="4"/>
      <c r="M7" s="4"/>
      <c r="N7" s="4" t="s">
        <v>51</v>
      </c>
      <c r="O7" s="4" t="s">
        <v>59</v>
      </c>
    </row>
    <row r="8" spans="1:15" s="5" customFormat="1" ht="12">
      <c r="A8" s="4">
        <v>1</v>
      </c>
      <c r="B8" s="4">
        <v>2</v>
      </c>
      <c r="C8" s="8" t="s">
        <v>60</v>
      </c>
      <c r="D8" s="4">
        <v>4</v>
      </c>
      <c r="E8" s="8" t="s">
        <v>134</v>
      </c>
      <c r="F8" s="4">
        <v>6</v>
      </c>
      <c r="G8" s="8" t="s">
        <v>135</v>
      </c>
      <c r="H8" s="93">
        <v>8</v>
      </c>
      <c r="I8" s="93">
        <v>9</v>
      </c>
      <c r="J8" s="93" t="s">
        <v>61</v>
      </c>
      <c r="K8" s="93">
        <v>10</v>
      </c>
      <c r="L8" s="93">
        <v>7</v>
      </c>
      <c r="M8" s="93">
        <v>8</v>
      </c>
      <c r="N8" s="93">
        <v>11</v>
      </c>
      <c r="O8" s="4">
        <v>10</v>
      </c>
    </row>
    <row r="9" spans="1:15" s="3" customFormat="1" ht="12.75">
      <c r="A9" s="62" t="s">
        <v>62</v>
      </c>
      <c r="B9" s="50" t="s">
        <v>63</v>
      </c>
      <c r="C9" s="50" t="s">
        <v>64</v>
      </c>
      <c r="D9" s="63" t="s">
        <v>64</v>
      </c>
      <c r="E9" s="63" t="s">
        <v>64</v>
      </c>
      <c r="F9" s="63" t="s">
        <v>64</v>
      </c>
      <c r="G9" s="63" t="s">
        <v>64</v>
      </c>
      <c r="H9" s="94">
        <f>H10+H15+H20</f>
        <v>29592600</v>
      </c>
      <c r="I9" s="71">
        <f>I15</f>
        <v>26942600</v>
      </c>
      <c r="J9" s="71"/>
      <c r="K9" s="71">
        <f>K20</f>
        <v>0</v>
      </c>
      <c r="L9" s="72" t="s">
        <v>64</v>
      </c>
      <c r="M9" s="72" t="s">
        <v>64</v>
      </c>
      <c r="N9" s="71">
        <f>N10</f>
        <v>2650000</v>
      </c>
      <c r="O9" s="10" t="s">
        <v>64</v>
      </c>
    </row>
    <row r="10" spans="1:15" s="3" customFormat="1" ht="12.75">
      <c r="A10" s="11" t="s">
        <v>65</v>
      </c>
      <c r="B10" s="334" t="s">
        <v>66</v>
      </c>
      <c r="C10" s="13" t="s">
        <v>64</v>
      </c>
      <c r="D10" s="13" t="s">
        <v>64</v>
      </c>
      <c r="E10" s="13" t="s">
        <v>64</v>
      </c>
      <c r="F10" s="13" t="s">
        <v>64</v>
      </c>
      <c r="G10" s="13" t="s">
        <v>64</v>
      </c>
      <c r="H10" s="95">
        <f>N10</f>
        <v>2650000</v>
      </c>
      <c r="I10" s="14" t="s">
        <v>64</v>
      </c>
      <c r="J10" s="14"/>
      <c r="K10" s="14" t="s">
        <v>64</v>
      </c>
      <c r="L10" s="14" t="s">
        <v>64</v>
      </c>
      <c r="M10" s="14" t="s">
        <v>64</v>
      </c>
      <c r="N10" s="73">
        <f>N11+N14+N12+N13</f>
        <v>2650000</v>
      </c>
      <c r="O10" s="13" t="s">
        <v>64</v>
      </c>
    </row>
    <row r="11" spans="1:15" s="3" customFormat="1" ht="24.75" customHeight="1">
      <c r="A11" s="15" t="s">
        <v>67</v>
      </c>
      <c r="B11" s="334"/>
      <c r="C11" s="325" t="s">
        <v>253</v>
      </c>
      <c r="D11" s="12" t="s">
        <v>252</v>
      </c>
      <c r="E11" s="325"/>
      <c r="F11" s="325" t="s">
        <v>174</v>
      </c>
      <c r="G11" s="12"/>
      <c r="H11" s="96">
        <f>N11</f>
        <v>2650000</v>
      </c>
      <c r="I11" s="74" t="s">
        <v>64</v>
      </c>
      <c r="J11" s="74"/>
      <c r="K11" s="74" t="s">
        <v>64</v>
      </c>
      <c r="L11" s="74" t="s">
        <v>64</v>
      </c>
      <c r="M11" s="74" t="s">
        <v>64</v>
      </c>
      <c r="N11" s="76">
        <v>2650000</v>
      </c>
      <c r="O11" s="13" t="s">
        <v>64</v>
      </c>
    </row>
    <row r="12" spans="1:15" s="3" customFormat="1" ht="15" customHeight="1" hidden="1">
      <c r="A12" s="15" t="s">
        <v>132</v>
      </c>
      <c r="B12" s="334"/>
      <c r="C12" s="342"/>
      <c r="D12" s="12" t="s">
        <v>128</v>
      </c>
      <c r="E12" s="342"/>
      <c r="F12" s="342"/>
      <c r="G12" s="12"/>
      <c r="H12" s="96">
        <f>N12</f>
        <v>0</v>
      </c>
      <c r="I12" s="74" t="s">
        <v>64</v>
      </c>
      <c r="J12" s="74"/>
      <c r="K12" s="74" t="s">
        <v>64</v>
      </c>
      <c r="L12" s="74"/>
      <c r="M12" s="74"/>
      <c r="N12" s="76">
        <v>0</v>
      </c>
      <c r="O12" s="13"/>
    </row>
    <row r="13" spans="1:15" s="3" customFormat="1" ht="14.25" customHeight="1" hidden="1">
      <c r="A13" s="15" t="s">
        <v>133</v>
      </c>
      <c r="B13" s="334"/>
      <c r="C13" s="326"/>
      <c r="D13" s="12" t="s">
        <v>128</v>
      </c>
      <c r="E13" s="326"/>
      <c r="F13" s="326"/>
      <c r="G13" s="12"/>
      <c r="H13" s="96">
        <f>N13</f>
        <v>0</v>
      </c>
      <c r="I13" s="74" t="s">
        <v>64</v>
      </c>
      <c r="J13" s="74"/>
      <c r="K13" s="74" t="s">
        <v>64</v>
      </c>
      <c r="L13" s="74"/>
      <c r="M13" s="74"/>
      <c r="N13" s="76">
        <v>0</v>
      </c>
      <c r="O13" s="13"/>
    </row>
    <row r="14" spans="1:15" s="3" customFormat="1" ht="12.75" hidden="1">
      <c r="A14" s="15" t="s">
        <v>69</v>
      </c>
      <c r="B14" s="334"/>
      <c r="C14" s="16" t="s">
        <v>68</v>
      </c>
      <c r="D14" s="16" t="s">
        <v>128</v>
      </c>
      <c r="E14" s="16"/>
      <c r="F14" s="16" t="s">
        <v>70</v>
      </c>
      <c r="G14" s="16"/>
      <c r="H14" s="95">
        <f>N14</f>
        <v>0</v>
      </c>
      <c r="I14" s="14" t="s">
        <v>64</v>
      </c>
      <c r="J14" s="14"/>
      <c r="K14" s="14" t="s">
        <v>64</v>
      </c>
      <c r="L14" s="14" t="s">
        <v>64</v>
      </c>
      <c r="M14" s="14" t="s">
        <v>64</v>
      </c>
      <c r="N14" s="73">
        <v>0</v>
      </c>
      <c r="O14" s="13" t="s">
        <v>64</v>
      </c>
    </row>
    <row r="15" spans="1:15" s="3" customFormat="1" ht="15.75" customHeight="1">
      <c r="A15" s="15" t="s">
        <v>71</v>
      </c>
      <c r="B15" s="334" t="s">
        <v>72</v>
      </c>
      <c r="C15" s="12" t="s">
        <v>64</v>
      </c>
      <c r="D15" s="16"/>
      <c r="E15" s="12" t="s">
        <v>64</v>
      </c>
      <c r="F15" s="12" t="s">
        <v>64</v>
      </c>
      <c r="G15" s="12" t="s">
        <v>64</v>
      </c>
      <c r="H15" s="95">
        <f>SUM(H16:H19)</f>
        <v>26942600</v>
      </c>
      <c r="I15" s="73">
        <f>I16+I17+I19+I18</f>
        <v>26942600</v>
      </c>
      <c r="J15" s="335"/>
      <c r="K15" s="74" t="s">
        <v>64</v>
      </c>
      <c r="L15" s="14" t="s">
        <v>64</v>
      </c>
      <c r="M15" s="14" t="s">
        <v>64</v>
      </c>
      <c r="N15" s="74" t="s">
        <v>64</v>
      </c>
      <c r="O15" s="13" t="s">
        <v>64</v>
      </c>
    </row>
    <row r="16" spans="1:16" s="3" customFormat="1" ht="19.5" customHeight="1">
      <c r="A16" s="323" t="s">
        <v>73</v>
      </c>
      <c r="B16" s="334"/>
      <c r="C16" s="20" t="s">
        <v>254</v>
      </c>
      <c r="D16" s="12" t="s">
        <v>252</v>
      </c>
      <c r="E16" s="336"/>
      <c r="F16" s="338">
        <v>131</v>
      </c>
      <c r="G16" s="340"/>
      <c r="H16" s="95">
        <f>I16</f>
        <v>4407900</v>
      </c>
      <c r="I16" s="75">
        <v>4407900</v>
      </c>
      <c r="J16" s="335"/>
      <c r="K16" s="74" t="s">
        <v>64</v>
      </c>
      <c r="L16" s="14" t="s">
        <v>64</v>
      </c>
      <c r="M16" s="14" t="s">
        <v>64</v>
      </c>
      <c r="N16" s="74" t="s">
        <v>64</v>
      </c>
      <c r="O16" s="13" t="s">
        <v>64</v>
      </c>
      <c r="P16" s="17"/>
    </row>
    <row r="17" spans="1:16" s="3" customFormat="1" ht="19.5" customHeight="1">
      <c r="A17" s="324"/>
      <c r="B17" s="334"/>
      <c r="C17" s="221" t="s">
        <v>255</v>
      </c>
      <c r="D17" s="12" t="s">
        <v>252</v>
      </c>
      <c r="E17" s="337"/>
      <c r="F17" s="339"/>
      <c r="G17" s="341"/>
      <c r="H17" s="95">
        <f>I17</f>
        <v>18634600</v>
      </c>
      <c r="I17" s="75">
        <v>18634600</v>
      </c>
      <c r="J17" s="73"/>
      <c r="K17" s="74" t="s">
        <v>64</v>
      </c>
      <c r="L17" s="14" t="s">
        <v>64</v>
      </c>
      <c r="M17" s="14" t="s">
        <v>64</v>
      </c>
      <c r="N17" s="74" t="s">
        <v>64</v>
      </c>
      <c r="O17" s="13"/>
      <c r="P17" s="17"/>
    </row>
    <row r="18" spans="1:16" s="3" customFormat="1" ht="48" customHeight="1">
      <c r="A18" s="68" t="s">
        <v>159</v>
      </c>
      <c r="B18" s="334"/>
      <c r="C18" s="262" t="s">
        <v>274</v>
      </c>
      <c r="D18" s="12" t="s">
        <v>252</v>
      </c>
      <c r="E18" s="260"/>
      <c r="F18" s="12" t="s">
        <v>174</v>
      </c>
      <c r="G18" s="261"/>
      <c r="H18" s="96">
        <f>I18</f>
        <v>867000</v>
      </c>
      <c r="I18" s="222">
        <v>867000</v>
      </c>
      <c r="J18" s="73"/>
      <c r="K18" s="74" t="s">
        <v>64</v>
      </c>
      <c r="L18" s="14" t="s">
        <v>64</v>
      </c>
      <c r="M18" s="14" t="s">
        <v>64</v>
      </c>
      <c r="N18" s="74" t="s">
        <v>64</v>
      </c>
      <c r="O18" s="13"/>
      <c r="P18" s="17"/>
    </row>
    <row r="19" spans="1:15" s="3" customFormat="1" ht="26.25" customHeight="1">
      <c r="A19" s="15" t="s">
        <v>138</v>
      </c>
      <c r="B19" s="334"/>
      <c r="C19" s="20" t="s">
        <v>256</v>
      </c>
      <c r="D19" s="12" t="s">
        <v>252</v>
      </c>
      <c r="E19" s="19"/>
      <c r="F19" s="20">
        <v>131</v>
      </c>
      <c r="G19" s="12"/>
      <c r="H19" s="96">
        <f>I19</f>
        <v>3033100</v>
      </c>
      <c r="I19" s="222">
        <v>3033100</v>
      </c>
      <c r="J19" s="76"/>
      <c r="K19" s="74" t="s">
        <v>64</v>
      </c>
      <c r="L19" s="74" t="s">
        <v>64</v>
      </c>
      <c r="M19" s="74" t="s">
        <v>64</v>
      </c>
      <c r="N19" s="74" t="s">
        <v>64</v>
      </c>
      <c r="O19" s="13" t="s">
        <v>64</v>
      </c>
    </row>
    <row r="20" spans="1:15" s="3" customFormat="1" ht="26.25">
      <c r="A20" s="60" t="s">
        <v>74</v>
      </c>
      <c r="B20" s="61" t="s">
        <v>75</v>
      </c>
      <c r="C20" s="61" t="s">
        <v>64</v>
      </c>
      <c r="D20" s="61" t="s">
        <v>64</v>
      </c>
      <c r="E20" s="61" t="s">
        <v>64</v>
      </c>
      <c r="F20" s="61" t="s">
        <v>64</v>
      </c>
      <c r="G20" s="61" t="s">
        <v>64</v>
      </c>
      <c r="H20" s="94">
        <f aca="true" t="shared" si="0" ref="H20:H27">K20</f>
        <v>0</v>
      </c>
      <c r="I20" s="72" t="s">
        <v>64</v>
      </c>
      <c r="J20" s="71"/>
      <c r="K20" s="72">
        <f>K21+K22+K23+K24+K26+K25+K27</f>
        <v>0</v>
      </c>
      <c r="L20" s="72" t="s">
        <v>64</v>
      </c>
      <c r="M20" s="72" t="s">
        <v>64</v>
      </c>
      <c r="N20" s="72" t="s">
        <v>64</v>
      </c>
      <c r="O20" s="13" t="s">
        <v>64</v>
      </c>
    </row>
    <row r="21" spans="1:16" s="3" customFormat="1" ht="24.75" customHeight="1" hidden="1">
      <c r="A21" s="15"/>
      <c r="B21" s="12"/>
      <c r="C21" s="12"/>
      <c r="D21" s="12"/>
      <c r="E21" s="12"/>
      <c r="F21" s="12"/>
      <c r="G21" s="12"/>
      <c r="H21" s="96">
        <f t="shared" si="0"/>
        <v>0</v>
      </c>
      <c r="I21" s="74" t="s">
        <v>64</v>
      </c>
      <c r="J21" s="76"/>
      <c r="K21" s="170">
        <v>0</v>
      </c>
      <c r="L21" s="74" t="s">
        <v>64</v>
      </c>
      <c r="M21" s="74" t="s">
        <v>64</v>
      </c>
      <c r="N21" s="74" t="s">
        <v>64</v>
      </c>
      <c r="O21" s="20" t="s">
        <v>64</v>
      </c>
      <c r="P21" s="21"/>
    </row>
    <row r="22" spans="1:15" s="3" customFormat="1" ht="29.25" customHeight="1" hidden="1">
      <c r="A22" s="47" t="s">
        <v>39</v>
      </c>
      <c r="B22" s="12"/>
      <c r="C22" s="12" t="s">
        <v>34</v>
      </c>
      <c r="D22" s="12" t="s">
        <v>128</v>
      </c>
      <c r="E22" s="12"/>
      <c r="F22" s="19" t="s">
        <v>171</v>
      </c>
      <c r="G22" s="12"/>
      <c r="H22" s="96">
        <f t="shared" si="0"/>
        <v>0</v>
      </c>
      <c r="I22" s="74" t="s">
        <v>64</v>
      </c>
      <c r="J22" s="76"/>
      <c r="K22" s="74"/>
      <c r="L22" s="14"/>
      <c r="M22" s="14"/>
      <c r="N22" s="74" t="s">
        <v>64</v>
      </c>
      <c r="O22" s="13"/>
    </row>
    <row r="23" spans="1:15" s="3" customFormat="1" ht="27" customHeight="1" hidden="1">
      <c r="A23" s="47" t="s">
        <v>150</v>
      </c>
      <c r="B23" s="12"/>
      <c r="C23" s="12" t="s">
        <v>147</v>
      </c>
      <c r="D23" s="12" t="s">
        <v>128</v>
      </c>
      <c r="E23" s="12"/>
      <c r="F23" s="19" t="s">
        <v>171</v>
      </c>
      <c r="G23" s="12"/>
      <c r="H23" s="96">
        <f t="shared" si="0"/>
        <v>0</v>
      </c>
      <c r="I23" s="74" t="s">
        <v>64</v>
      </c>
      <c r="J23" s="76"/>
      <c r="K23" s="74"/>
      <c r="L23" s="14"/>
      <c r="M23" s="14"/>
      <c r="N23" s="74" t="s">
        <v>64</v>
      </c>
      <c r="O23" s="13"/>
    </row>
    <row r="24" spans="1:15" s="3" customFormat="1" ht="24.75" customHeight="1" hidden="1">
      <c r="A24" s="15" t="s">
        <v>149</v>
      </c>
      <c r="B24" s="12"/>
      <c r="C24" s="12" t="s">
        <v>148</v>
      </c>
      <c r="D24" s="12" t="s">
        <v>128</v>
      </c>
      <c r="E24" s="16"/>
      <c r="F24" s="18" t="s">
        <v>171</v>
      </c>
      <c r="G24" s="16"/>
      <c r="H24" s="95">
        <f t="shared" si="0"/>
        <v>0</v>
      </c>
      <c r="I24" s="74" t="s">
        <v>64</v>
      </c>
      <c r="J24" s="73"/>
      <c r="K24" s="14"/>
      <c r="L24" s="14"/>
      <c r="M24" s="14"/>
      <c r="N24" s="74" t="s">
        <v>64</v>
      </c>
      <c r="O24" s="13"/>
    </row>
    <row r="25" spans="1:15" s="3" customFormat="1" ht="42" customHeight="1" hidden="1">
      <c r="A25" s="15" t="s">
        <v>170</v>
      </c>
      <c r="B25" s="12"/>
      <c r="C25" s="12" t="s">
        <v>169</v>
      </c>
      <c r="D25" s="12" t="s">
        <v>128</v>
      </c>
      <c r="E25" s="16"/>
      <c r="F25" s="18" t="s">
        <v>171</v>
      </c>
      <c r="G25" s="16"/>
      <c r="H25" s="95">
        <f t="shared" si="0"/>
        <v>0</v>
      </c>
      <c r="I25" s="74"/>
      <c r="J25" s="73"/>
      <c r="K25" s="14"/>
      <c r="L25" s="14"/>
      <c r="M25" s="14"/>
      <c r="N25" s="74"/>
      <c r="O25" s="13"/>
    </row>
    <row r="26" spans="1:24" s="3" customFormat="1" ht="49.5" customHeight="1" hidden="1">
      <c r="A26" s="48" t="s">
        <v>37</v>
      </c>
      <c r="B26" s="12"/>
      <c r="C26" s="1" t="s">
        <v>35</v>
      </c>
      <c r="D26" s="12" t="s">
        <v>153</v>
      </c>
      <c r="E26" s="16"/>
      <c r="F26" s="18" t="s">
        <v>171</v>
      </c>
      <c r="G26" s="16"/>
      <c r="H26" s="95">
        <f t="shared" si="0"/>
        <v>0</v>
      </c>
      <c r="I26" s="74"/>
      <c r="J26" s="73"/>
      <c r="K26" s="14"/>
      <c r="L26" s="14"/>
      <c r="M26" s="14"/>
      <c r="N26" s="74"/>
      <c r="O26" s="13"/>
      <c r="X26" s="66"/>
    </row>
    <row r="27" spans="1:24" s="3" customFormat="1" ht="30" customHeight="1" hidden="1">
      <c r="A27" s="48" t="s">
        <v>175</v>
      </c>
      <c r="B27" s="12"/>
      <c r="C27" s="1" t="s">
        <v>177</v>
      </c>
      <c r="D27" s="12" t="s">
        <v>128</v>
      </c>
      <c r="E27" s="16"/>
      <c r="F27" s="18" t="s">
        <v>171</v>
      </c>
      <c r="G27" s="16"/>
      <c r="H27" s="95">
        <f t="shared" si="0"/>
        <v>0</v>
      </c>
      <c r="I27" s="74"/>
      <c r="J27" s="73"/>
      <c r="K27" s="14"/>
      <c r="L27" s="14"/>
      <c r="M27" s="14"/>
      <c r="N27" s="74"/>
      <c r="O27" s="13"/>
      <c r="X27" s="66"/>
    </row>
    <row r="28" spans="1:15" s="26" customFormat="1" ht="13.5">
      <c r="A28" s="36" t="s">
        <v>76</v>
      </c>
      <c r="B28" s="37" t="s">
        <v>77</v>
      </c>
      <c r="C28" s="24" t="s">
        <v>64</v>
      </c>
      <c r="D28" s="24" t="s">
        <v>64</v>
      </c>
      <c r="E28" s="24" t="s">
        <v>64</v>
      </c>
      <c r="F28" s="24" t="s">
        <v>64</v>
      </c>
      <c r="G28" s="24" t="s">
        <v>64</v>
      </c>
      <c r="H28" s="97">
        <f>I28+N28+K28</f>
        <v>29665926.22</v>
      </c>
      <c r="I28" s="78">
        <f>I34+I59+I72</f>
        <v>26996240.8</v>
      </c>
      <c r="J28" s="78"/>
      <c r="K28" s="78">
        <f>K76+K78+K80+K82+K85+K87</f>
        <v>0</v>
      </c>
      <c r="L28" s="78"/>
      <c r="M28" s="78"/>
      <c r="N28" s="78">
        <f>N89</f>
        <v>2669685.42</v>
      </c>
      <c r="O28" s="25"/>
    </row>
    <row r="29" spans="1:15" s="26" customFormat="1" ht="12.75">
      <c r="A29" s="15" t="s">
        <v>78</v>
      </c>
      <c r="B29" s="16" t="s">
        <v>79</v>
      </c>
      <c r="C29" s="14" t="s">
        <v>64</v>
      </c>
      <c r="D29" s="14" t="s">
        <v>64</v>
      </c>
      <c r="E29" s="14" t="s">
        <v>64</v>
      </c>
      <c r="F29" s="14" t="s">
        <v>64</v>
      </c>
      <c r="G29" s="14" t="s">
        <v>64</v>
      </c>
      <c r="H29" s="95">
        <f>I29+N29+K29</f>
        <v>22245900</v>
      </c>
      <c r="I29" s="73">
        <f>I30+I32</f>
        <v>22245900</v>
      </c>
      <c r="J29" s="73"/>
      <c r="K29" s="73">
        <f>K32</f>
        <v>0</v>
      </c>
      <c r="L29" s="73"/>
      <c r="M29" s="73"/>
      <c r="N29" s="73">
        <v>0</v>
      </c>
      <c r="O29" s="13" t="s">
        <v>64</v>
      </c>
    </row>
    <row r="30" spans="1:15" s="26" customFormat="1" ht="26.25">
      <c r="A30" s="27" t="s">
        <v>80</v>
      </c>
      <c r="B30" s="16" t="s">
        <v>81</v>
      </c>
      <c r="C30" s="14" t="s">
        <v>64</v>
      </c>
      <c r="D30" s="14" t="s">
        <v>64</v>
      </c>
      <c r="E30" s="14" t="s">
        <v>64</v>
      </c>
      <c r="F30" s="14" t="s">
        <v>64</v>
      </c>
      <c r="G30" s="14" t="s">
        <v>64</v>
      </c>
      <c r="H30" s="95">
        <f>I30+N30</f>
        <v>21991400</v>
      </c>
      <c r="I30" s="73">
        <f>I35+I36+I40+I41+I42</f>
        <v>21991400</v>
      </c>
      <c r="J30" s="73"/>
      <c r="K30" s="73"/>
      <c r="L30" s="73"/>
      <c r="M30" s="73"/>
      <c r="N30" s="73">
        <v>0</v>
      </c>
      <c r="O30" s="13" t="s">
        <v>64</v>
      </c>
    </row>
    <row r="31" spans="1:15" s="26" customFormat="1" ht="9.75" customHeight="1" hidden="1">
      <c r="A31" s="15" t="s">
        <v>82</v>
      </c>
      <c r="B31" s="16" t="s">
        <v>83</v>
      </c>
      <c r="C31" s="14" t="s">
        <v>64</v>
      </c>
      <c r="D31" s="14" t="s">
        <v>64</v>
      </c>
      <c r="E31" s="14" t="s">
        <v>64</v>
      </c>
      <c r="F31" s="14" t="s">
        <v>64</v>
      </c>
      <c r="G31" s="14" t="s">
        <v>64</v>
      </c>
      <c r="H31" s="95"/>
      <c r="I31" s="73"/>
      <c r="J31" s="73"/>
      <c r="K31" s="73"/>
      <c r="L31" s="73"/>
      <c r="M31" s="73"/>
      <c r="N31" s="73"/>
      <c r="O31" s="13" t="s">
        <v>64</v>
      </c>
    </row>
    <row r="32" spans="1:15" s="26" customFormat="1" ht="26.25">
      <c r="A32" s="15" t="s">
        <v>84</v>
      </c>
      <c r="B32" s="16" t="s">
        <v>85</v>
      </c>
      <c r="C32" s="14" t="s">
        <v>64</v>
      </c>
      <c r="D32" s="14" t="s">
        <v>64</v>
      </c>
      <c r="E32" s="14" t="s">
        <v>64</v>
      </c>
      <c r="F32" s="14" t="s">
        <v>64</v>
      </c>
      <c r="G32" s="14" t="s">
        <v>64</v>
      </c>
      <c r="H32" s="95">
        <f>I32+N32+K32</f>
        <v>254500</v>
      </c>
      <c r="I32" s="73">
        <f>I50+I63+I64+I65+I66</f>
        <v>254500</v>
      </c>
      <c r="J32" s="73"/>
      <c r="K32" s="73"/>
      <c r="L32" s="73"/>
      <c r="M32" s="73"/>
      <c r="N32" s="73">
        <v>0</v>
      </c>
      <c r="O32" s="13" t="s">
        <v>64</v>
      </c>
    </row>
    <row r="33" spans="1:15" s="26" customFormat="1" ht="13.5" customHeight="1" hidden="1">
      <c r="A33" s="15" t="s">
        <v>86</v>
      </c>
      <c r="B33" s="16" t="s">
        <v>87</v>
      </c>
      <c r="C33" s="14" t="s">
        <v>64</v>
      </c>
      <c r="D33" s="14" t="s">
        <v>64</v>
      </c>
      <c r="E33" s="14" t="s">
        <v>64</v>
      </c>
      <c r="F33" s="14" t="s">
        <v>64</v>
      </c>
      <c r="G33" s="14" t="s">
        <v>64</v>
      </c>
      <c r="H33" s="95">
        <v>0</v>
      </c>
      <c r="I33" s="73">
        <v>0</v>
      </c>
      <c r="J33" s="73"/>
      <c r="K33" s="73"/>
      <c r="L33" s="73"/>
      <c r="M33" s="73"/>
      <c r="N33" s="73"/>
      <c r="O33" s="23"/>
    </row>
    <row r="34" spans="1:15" s="26" customFormat="1" ht="29.25" customHeight="1">
      <c r="A34" s="321" t="s">
        <v>140</v>
      </c>
      <c r="B34" s="327"/>
      <c r="C34" s="28" t="s">
        <v>17</v>
      </c>
      <c r="D34" s="9"/>
      <c r="E34" s="28"/>
      <c r="F34" s="9"/>
      <c r="G34" s="9"/>
      <c r="H34" s="98">
        <f>SUM(H35:H58)</f>
        <v>23096140.8</v>
      </c>
      <c r="I34" s="79">
        <f>SUM(I35:I58)</f>
        <v>23096140.8</v>
      </c>
      <c r="J34" s="80"/>
      <c r="K34" s="81" t="s">
        <v>88</v>
      </c>
      <c r="L34" s="81"/>
      <c r="M34" s="81"/>
      <c r="N34" s="81" t="s">
        <v>88</v>
      </c>
      <c r="O34" s="29"/>
    </row>
    <row r="35" spans="1:15" s="26" customFormat="1" ht="15" customHeight="1">
      <c r="A35" s="332" t="s">
        <v>2</v>
      </c>
      <c r="B35" s="16"/>
      <c r="C35" s="20" t="s">
        <v>254</v>
      </c>
      <c r="D35" s="12" t="s">
        <v>252</v>
      </c>
      <c r="E35" s="325" t="s">
        <v>89</v>
      </c>
      <c r="F35" s="325" t="s">
        <v>81</v>
      </c>
      <c r="G35" s="325" t="s">
        <v>90</v>
      </c>
      <c r="H35" s="95">
        <f aca="true" t="shared" si="1" ref="H35:H71">I35</f>
        <v>2696900</v>
      </c>
      <c r="I35" s="82">
        <v>2696900</v>
      </c>
      <c r="J35" s="73"/>
      <c r="K35" s="74" t="s">
        <v>64</v>
      </c>
      <c r="L35" s="74" t="s">
        <v>64</v>
      </c>
      <c r="M35" s="74" t="s">
        <v>64</v>
      </c>
      <c r="N35" s="74" t="s">
        <v>64</v>
      </c>
      <c r="O35" s="12" t="s">
        <v>64</v>
      </c>
    </row>
    <row r="36" spans="1:15" s="26" customFormat="1" ht="15" customHeight="1">
      <c r="A36" s="333"/>
      <c r="B36" s="16"/>
      <c r="C36" s="221" t="s">
        <v>255</v>
      </c>
      <c r="D36" s="12" t="s">
        <v>252</v>
      </c>
      <c r="E36" s="326"/>
      <c r="F36" s="326"/>
      <c r="G36" s="326"/>
      <c r="H36" s="95">
        <f t="shared" si="1"/>
        <v>14200000</v>
      </c>
      <c r="I36" s="83">
        <v>14200000</v>
      </c>
      <c r="J36" s="73"/>
      <c r="K36" s="74" t="s">
        <v>64</v>
      </c>
      <c r="L36" s="74" t="s">
        <v>64</v>
      </c>
      <c r="M36" s="74" t="s">
        <v>64</v>
      </c>
      <c r="N36" s="74" t="s">
        <v>64</v>
      </c>
      <c r="O36" s="12"/>
    </row>
    <row r="37" spans="1:15" s="26" customFormat="1" ht="26.25">
      <c r="A37" s="68" t="s">
        <v>190</v>
      </c>
      <c r="B37" s="16"/>
      <c r="C37" s="221" t="s">
        <v>255</v>
      </c>
      <c r="D37" s="12" t="s">
        <v>252</v>
      </c>
      <c r="E37" s="12" t="s">
        <v>89</v>
      </c>
      <c r="F37" s="12" t="s">
        <v>191</v>
      </c>
      <c r="G37" s="12" t="s">
        <v>90</v>
      </c>
      <c r="H37" s="96">
        <f t="shared" si="1"/>
        <v>84600</v>
      </c>
      <c r="I37" s="217">
        <v>84600</v>
      </c>
      <c r="J37" s="73"/>
      <c r="K37" s="74" t="s">
        <v>64</v>
      </c>
      <c r="L37" s="74" t="s">
        <v>64</v>
      </c>
      <c r="M37" s="74" t="s">
        <v>64</v>
      </c>
      <c r="N37" s="74" t="s">
        <v>64</v>
      </c>
      <c r="O37" s="12"/>
    </row>
    <row r="38" spans="1:15" s="26" customFormat="1" ht="26.25">
      <c r="A38" s="68" t="s">
        <v>190</v>
      </c>
      <c r="B38" s="16"/>
      <c r="C38" s="20" t="s">
        <v>254</v>
      </c>
      <c r="D38" s="12" t="s">
        <v>252</v>
      </c>
      <c r="E38" s="12" t="s">
        <v>89</v>
      </c>
      <c r="F38" s="215" t="s">
        <v>191</v>
      </c>
      <c r="G38" s="12" t="s">
        <v>90</v>
      </c>
      <c r="H38" s="96">
        <f t="shared" si="1"/>
        <v>17100</v>
      </c>
      <c r="I38" s="218">
        <v>17100</v>
      </c>
      <c r="J38" s="73"/>
      <c r="K38" s="74" t="s">
        <v>64</v>
      </c>
      <c r="L38" s="74" t="s">
        <v>64</v>
      </c>
      <c r="M38" s="74" t="s">
        <v>64</v>
      </c>
      <c r="N38" s="74" t="s">
        <v>64</v>
      </c>
      <c r="O38" s="12"/>
    </row>
    <row r="39" spans="1:15" s="26" customFormat="1" ht="26.25">
      <c r="A39" s="68" t="s">
        <v>190</v>
      </c>
      <c r="B39" s="16"/>
      <c r="C39" s="20" t="s">
        <v>254</v>
      </c>
      <c r="D39" s="12" t="s">
        <v>252</v>
      </c>
      <c r="E39" s="12" t="s">
        <v>89</v>
      </c>
      <c r="F39" s="215" t="s">
        <v>191</v>
      </c>
      <c r="G39" s="12" t="s">
        <v>91</v>
      </c>
      <c r="H39" s="96">
        <f t="shared" si="1"/>
        <v>1200</v>
      </c>
      <c r="I39" s="218">
        <v>1200</v>
      </c>
      <c r="J39" s="73"/>
      <c r="K39" s="74" t="s">
        <v>64</v>
      </c>
      <c r="L39" s="74" t="s">
        <v>64</v>
      </c>
      <c r="M39" s="74" t="s">
        <v>64</v>
      </c>
      <c r="N39" s="74" t="s">
        <v>64</v>
      </c>
      <c r="O39" s="12"/>
    </row>
    <row r="40" spans="1:15" s="26" customFormat="1" ht="26.25">
      <c r="A40" s="68" t="s">
        <v>190</v>
      </c>
      <c r="B40" s="16"/>
      <c r="C40" s="20" t="s">
        <v>254</v>
      </c>
      <c r="D40" s="12" t="s">
        <v>252</v>
      </c>
      <c r="E40" s="12" t="s">
        <v>89</v>
      </c>
      <c r="F40" s="12" t="s">
        <v>191</v>
      </c>
      <c r="G40" s="12" t="s">
        <v>91</v>
      </c>
      <c r="H40" s="219">
        <f t="shared" si="1"/>
        <v>0</v>
      </c>
      <c r="I40" s="220"/>
      <c r="J40" s="73"/>
      <c r="K40" s="74" t="s">
        <v>64</v>
      </c>
      <c r="L40" s="74" t="s">
        <v>64</v>
      </c>
      <c r="M40" s="74" t="s">
        <v>64</v>
      </c>
      <c r="N40" s="74" t="s">
        <v>64</v>
      </c>
      <c r="O40" s="12" t="s">
        <v>64</v>
      </c>
    </row>
    <row r="41" spans="1:15" s="26" customFormat="1" ht="12.75">
      <c r="A41" s="323" t="s">
        <v>4</v>
      </c>
      <c r="B41" s="16"/>
      <c r="C41" s="20" t="s">
        <v>254</v>
      </c>
      <c r="D41" s="12" t="s">
        <v>252</v>
      </c>
      <c r="E41" s="325" t="s">
        <v>89</v>
      </c>
      <c r="F41" s="325" t="s">
        <v>93</v>
      </c>
      <c r="G41" s="325" t="s">
        <v>92</v>
      </c>
      <c r="H41" s="95">
        <f t="shared" si="1"/>
        <v>814500</v>
      </c>
      <c r="I41" s="77">
        <v>814500</v>
      </c>
      <c r="J41" s="73"/>
      <c r="K41" s="74" t="s">
        <v>64</v>
      </c>
      <c r="L41" s="74" t="s">
        <v>64</v>
      </c>
      <c r="M41" s="74" t="s">
        <v>64</v>
      </c>
      <c r="N41" s="74" t="s">
        <v>64</v>
      </c>
      <c r="O41" s="12" t="s">
        <v>64</v>
      </c>
    </row>
    <row r="42" spans="1:15" s="26" customFormat="1" ht="12.75">
      <c r="A42" s="324"/>
      <c r="B42" s="16"/>
      <c r="C42" s="221" t="s">
        <v>255</v>
      </c>
      <c r="D42" s="12" t="s">
        <v>252</v>
      </c>
      <c r="E42" s="326"/>
      <c r="F42" s="326"/>
      <c r="G42" s="326"/>
      <c r="H42" s="95">
        <f t="shared" si="1"/>
        <v>4280000</v>
      </c>
      <c r="I42" s="83">
        <v>4280000</v>
      </c>
      <c r="J42" s="73"/>
      <c r="K42" s="74" t="s">
        <v>64</v>
      </c>
      <c r="L42" s="74" t="s">
        <v>64</v>
      </c>
      <c r="M42" s="74" t="s">
        <v>64</v>
      </c>
      <c r="N42" s="74" t="s">
        <v>64</v>
      </c>
      <c r="O42" s="12"/>
    </row>
    <row r="43" spans="1:15" s="26" customFormat="1" ht="12.75">
      <c r="A43" s="27" t="s">
        <v>5</v>
      </c>
      <c r="B43" s="16"/>
      <c r="C43" s="20" t="s">
        <v>254</v>
      </c>
      <c r="D43" s="12" t="s">
        <v>252</v>
      </c>
      <c r="E43" s="16" t="s">
        <v>89</v>
      </c>
      <c r="F43" s="16" t="s">
        <v>95</v>
      </c>
      <c r="G43" s="16" t="s">
        <v>94</v>
      </c>
      <c r="H43" s="99">
        <f t="shared" si="1"/>
        <v>54800</v>
      </c>
      <c r="I43" s="82">
        <v>54800</v>
      </c>
      <c r="J43" s="73"/>
      <c r="K43" s="74" t="s">
        <v>64</v>
      </c>
      <c r="L43" s="74" t="s">
        <v>64</v>
      </c>
      <c r="M43" s="74" t="s">
        <v>64</v>
      </c>
      <c r="N43" s="74" t="s">
        <v>64</v>
      </c>
      <c r="O43" s="12" t="s">
        <v>64</v>
      </c>
    </row>
    <row r="44" spans="1:15" s="26" customFormat="1" ht="12.75" hidden="1">
      <c r="A44" s="27" t="s">
        <v>6</v>
      </c>
      <c r="B44" s="16"/>
      <c r="C44" s="16"/>
      <c r="D44" s="12" t="s">
        <v>252</v>
      </c>
      <c r="E44" s="16"/>
      <c r="F44" s="16" t="s">
        <v>96</v>
      </c>
      <c r="G44" s="16" t="s">
        <v>94</v>
      </c>
      <c r="H44" s="99">
        <f t="shared" si="1"/>
        <v>0</v>
      </c>
      <c r="I44" s="73"/>
      <c r="J44" s="73"/>
      <c r="K44" s="74" t="s">
        <v>64</v>
      </c>
      <c r="L44" s="74" t="s">
        <v>64</v>
      </c>
      <c r="M44" s="74" t="s">
        <v>64</v>
      </c>
      <c r="N44" s="74" t="s">
        <v>64</v>
      </c>
      <c r="O44" s="12" t="s">
        <v>64</v>
      </c>
    </row>
    <row r="45" spans="1:15" s="26" customFormat="1" ht="12.75" hidden="1">
      <c r="A45" s="27" t="s">
        <v>7</v>
      </c>
      <c r="B45" s="16"/>
      <c r="C45" s="16"/>
      <c r="D45" s="12" t="s">
        <v>252</v>
      </c>
      <c r="E45" s="16"/>
      <c r="F45" s="16"/>
      <c r="G45" s="16"/>
      <c r="H45" s="99">
        <f t="shared" si="1"/>
        <v>0</v>
      </c>
      <c r="I45" s="73"/>
      <c r="J45" s="73"/>
      <c r="K45" s="74" t="s">
        <v>64</v>
      </c>
      <c r="L45" s="74" t="s">
        <v>64</v>
      </c>
      <c r="M45" s="74" t="s">
        <v>64</v>
      </c>
      <c r="N45" s="74" t="s">
        <v>64</v>
      </c>
      <c r="O45" s="12" t="s">
        <v>64</v>
      </c>
    </row>
    <row r="46" spans="1:15" s="26" customFormat="1" ht="12.75" hidden="1">
      <c r="A46" s="27" t="s">
        <v>8</v>
      </c>
      <c r="B46" s="16"/>
      <c r="C46" s="16"/>
      <c r="D46" s="12" t="s">
        <v>252</v>
      </c>
      <c r="E46" s="16"/>
      <c r="F46" s="16"/>
      <c r="G46" s="16"/>
      <c r="H46" s="99">
        <f t="shared" si="1"/>
        <v>0</v>
      </c>
      <c r="I46" s="73"/>
      <c r="J46" s="73"/>
      <c r="K46" s="74" t="s">
        <v>64</v>
      </c>
      <c r="L46" s="74" t="s">
        <v>64</v>
      </c>
      <c r="M46" s="74" t="s">
        <v>64</v>
      </c>
      <c r="N46" s="74" t="s">
        <v>64</v>
      </c>
      <c r="O46" s="12" t="s">
        <v>64</v>
      </c>
    </row>
    <row r="47" spans="1:15" s="26" customFormat="1" ht="12.75" hidden="1">
      <c r="A47" s="27" t="s">
        <v>9</v>
      </c>
      <c r="B47" s="16"/>
      <c r="C47" s="16"/>
      <c r="D47" s="12" t="s">
        <v>252</v>
      </c>
      <c r="E47" s="16"/>
      <c r="F47" s="16"/>
      <c r="G47" s="16"/>
      <c r="H47" s="99">
        <f t="shared" si="1"/>
        <v>0</v>
      </c>
      <c r="I47" s="73"/>
      <c r="J47" s="73"/>
      <c r="K47" s="74" t="s">
        <v>64</v>
      </c>
      <c r="L47" s="74" t="s">
        <v>64</v>
      </c>
      <c r="M47" s="74" t="s">
        <v>64</v>
      </c>
      <c r="N47" s="74" t="s">
        <v>64</v>
      </c>
      <c r="O47" s="12" t="s">
        <v>64</v>
      </c>
    </row>
    <row r="48" spans="1:15" s="26" customFormat="1" ht="12.75">
      <c r="A48" s="323" t="s">
        <v>10</v>
      </c>
      <c r="B48" s="16"/>
      <c r="C48" s="20" t="s">
        <v>254</v>
      </c>
      <c r="D48" s="12" t="s">
        <v>252</v>
      </c>
      <c r="E48" s="325" t="s">
        <v>89</v>
      </c>
      <c r="F48" s="325" t="s">
        <v>97</v>
      </c>
      <c r="G48" s="325" t="s">
        <v>94</v>
      </c>
      <c r="H48" s="99">
        <f t="shared" si="1"/>
        <v>375440.8</v>
      </c>
      <c r="I48" s="82">
        <f>321800+53640.8</f>
        <v>375440.8</v>
      </c>
      <c r="J48" s="73"/>
      <c r="K48" s="74" t="s">
        <v>64</v>
      </c>
      <c r="L48" s="74" t="s">
        <v>64</v>
      </c>
      <c r="M48" s="74" t="s">
        <v>64</v>
      </c>
      <c r="N48" s="74" t="s">
        <v>64</v>
      </c>
      <c r="O48" s="12" t="s">
        <v>64</v>
      </c>
    </row>
    <row r="49" spans="1:26" s="26" customFormat="1" ht="12.75">
      <c r="A49" s="324"/>
      <c r="B49" s="16"/>
      <c r="C49" s="221" t="s">
        <v>255</v>
      </c>
      <c r="D49" s="12" t="s">
        <v>252</v>
      </c>
      <c r="E49" s="326"/>
      <c r="F49" s="326"/>
      <c r="G49" s="326"/>
      <c r="H49" s="95">
        <f t="shared" si="1"/>
        <v>20000</v>
      </c>
      <c r="I49" s="83">
        <v>20000</v>
      </c>
      <c r="J49" s="73"/>
      <c r="K49" s="74" t="s">
        <v>64</v>
      </c>
      <c r="L49" s="74" t="s">
        <v>64</v>
      </c>
      <c r="M49" s="74" t="s">
        <v>64</v>
      </c>
      <c r="N49" s="74" t="s">
        <v>64</v>
      </c>
      <c r="O49" s="12"/>
      <c r="Z49" s="26" t="s">
        <v>236</v>
      </c>
    </row>
    <row r="50" spans="1:15" s="26" customFormat="1" ht="12.75">
      <c r="A50" s="27" t="s">
        <v>251</v>
      </c>
      <c r="B50" s="16"/>
      <c r="C50" s="20" t="s">
        <v>254</v>
      </c>
      <c r="D50" s="12" t="s">
        <v>252</v>
      </c>
      <c r="E50" s="16" t="s">
        <v>89</v>
      </c>
      <c r="F50" s="16" t="s">
        <v>99</v>
      </c>
      <c r="G50" s="16" t="s">
        <v>94</v>
      </c>
      <c r="H50" s="95">
        <f t="shared" si="1"/>
        <v>40000</v>
      </c>
      <c r="I50" s="73">
        <v>40000</v>
      </c>
      <c r="J50" s="84"/>
      <c r="K50" s="74" t="s">
        <v>64</v>
      </c>
      <c r="L50" s="74" t="s">
        <v>64</v>
      </c>
      <c r="M50" s="74" t="s">
        <v>64</v>
      </c>
      <c r="N50" s="74" t="s">
        <v>64</v>
      </c>
      <c r="O50" s="12" t="s">
        <v>64</v>
      </c>
    </row>
    <row r="51" spans="1:15" s="26" customFormat="1" ht="39">
      <c r="A51" s="70" t="s">
        <v>197</v>
      </c>
      <c r="B51" s="16"/>
      <c r="C51" s="20" t="s">
        <v>254</v>
      </c>
      <c r="D51" s="12" t="s">
        <v>252</v>
      </c>
      <c r="E51" s="12" t="s">
        <v>89</v>
      </c>
      <c r="F51" s="12" t="s">
        <v>198</v>
      </c>
      <c r="G51" s="12" t="s">
        <v>94</v>
      </c>
      <c r="H51" s="96">
        <f t="shared" si="1"/>
        <v>10500</v>
      </c>
      <c r="I51" s="218">
        <v>10500</v>
      </c>
      <c r="J51" s="84"/>
      <c r="K51" s="74" t="s">
        <v>64</v>
      </c>
      <c r="L51" s="74" t="s">
        <v>64</v>
      </c>
      <c r="M51" s="74" t="s">
        <v>64</v>
      </c>
      <c r="N51" s="74" t="s">
        <v>64</v>
      </c>
      <c r="O51" s="12"/>
    </row>
    <row r="52" spans="1:15" s="26" customFormat="1" ht="12.75">
      <c r="A52" s="70" t="s">
        <v>188</v>
      </c>
      <c r="B52" s="16"/>
      <c r="C52" s="20" t="s">
        <v>254</v>
      </c>
      <c r="D52" s="12" t="s">
        <v>252</v>
      </c>
      <c r="E52" s="12" t="s">
        <v>89</v>
      </c>
      <c r="F52" s="12" t="s">
        <v>189</v>
      </c>
      <c r="G52" s="12" t="s">
        <v>94</v>
      </c>
      <c r="H52" s="96">
        <f t="shared" si="1"/>
        <v>349000</v>
      </c>
      <c r="I52" s="218">
        <v>349000</v>
      </c>
      <c r="J52" s="84"/>
      <c r="K52" s="74" t="s">
        <v>64</v>
      </c>
      <c r="L52" s="74" t="s">
        <v>64</v>
      </c>
      <c r="M52" s="74" t="s">
        <v>64</v>
      </c>
      <c r="N52" s="74" t="s">
        <v>64</v>
      </c>
      <c r="O52" s="12"/>
    </row>
    <row r="53" spans="1:15" s="26" customFormat="1" ht="12.75">
      <c r="A53" s="70" t="s">
        <v>193</v>
      </c>
      <c r="B53" s="16"/>
      <c r="C53" s="20" t="s">
        <v>254</v>
      </c>
      <c r="D53" s="12" t="s">
        <v>252</v>
      </c>
      <c r="E53" s="12" t="s">
        <v>89</v>
      </c>
      <c r="F53" s="12" t="s">
        <v>194</v>
      </c>
      <c r="G53" s="12" t="s">
        <v>94</v>
      </c>
      <c r="H53" s="96">
        <f t="shared" si="1"/>
        <v>59400</v>
      </c>
      <c r="I53" s="218">
        <v>59400</v>
      </c>
      <c r="J53" s="84"/>
      <c r="K53" s="74" t="s">
        <v>64</v>
      </c>
      <c r="L53" s="74" t="s">
        <v>64</v>
      </c>
      <c r="M53" s="74" t="s">
        <v>64</v>
      </c>
      <c r="N53" s="74" t="s">
        <v>64</v>
      </c>
      <c r="O53" s="12"/>
    </row>
    <row r="54" spans="1:15" s="26" customFormat="1" ht="26.25">
      <c r="A54" s="27" t="s">
        <v>199</v>
      </c>
      <c r="B54" s="16"/>
      <c r="C54" s="20" t="s">
        <v>254</v>
      </c>
      <c r="D54" s="12" t="s">
        <v>252</v>
      </c>
      <c r="E54" s="12" t="s">
        <v>89</v>
      </c>
      <c r="F54" s="12" t="s">
        <v>200</v>
      </c>
      <c r="G54" s="12" t="s">
        <v>94</v>
      </c>
      <c r="H54" s="96">
        <f t="shared" si="1"/>
        <v>42700</v>
      </c>
      <c r="I54" s="218">
        <v>42700</v>
      </c>
      <c r="J54" s="84"/>
      <c r="K54" s="74" t="s">
        <v>64</v>
      </c>
      <c r="L54" s="74" t="s">
        <v>64</v>
      </c>
      <c r="M54" s="74" t="s">
        <v>64</v>
      </c>
      <c r="N54" s="74" t="s">
        <v>64</v>
      </c>
      <c r="O54" s="12"/>
    </row>
    <row r="55" spans="1:15" s="26" customFormat="1" ht="26.25">
      <c r="A55" s="27" t="s">
        <v>195</v>
      </c>
      <c r="B55" s="16"/>
      <c r="C55" s="221" t="s">
        <v>255</v>
      </c>
      <c r="D55" s="12" t="s">
        <v>252</v>
      </c>
      <c r="E55" s="12" t="s">
        <v>89</v>
      </c>
      <c r="F55" s="12" t="s">
        <v>200</v>
      </c>
      <c r="G55" s="12" t="s">
        <v>94</v>
      </c>
      <c r="H55" s="96">
        <f t="shared" si="1"/>
        <v>50000</v>
      </c>
      <c r="I55" s="217">
        <v>50000</v>
      </c>
      <c r="J55" s="84"/>
      <c r="K55" s="74" t="s">
        <v>64</v>
      </c>
      <c r="L55" s="74" t="s">
        <v>64</v>
      </c>
      <c r="M55" s="74" t="s">
        <v>64</v>
      </c>
      <c r="N55" s="74" t="s">
        <v>64</v>
      </c>
      <c r="O55" s="12"/>
    </row>
    <row r="56" spans="1:15" s="26" customFormat="1" ht="12.75" hidden="1">
      <c r="A56" s="27" t="s">
        <v>12</v>
      </c>
      <c r="B56" s="16"/>
      <c r="C56" s="16" t="s">
        <v>17</v>
      </c>
      <c r="D56" s="38">
        <v>14130010000000000</v>
      </c>
      <c r="E56" s="16" t="s">
        <v>89</v>
      </c>
      <c r="F56" s="16" t="s">
        <v>99</v>
      </c>
      <c r="G56" s="16" t="s">
        <v>94</v>
      </c>
      <c r="H56" s="95">
        <f t="shared" si="1"/>
        <v>0</v>
      </c>
      <c r="I56" s="73"/>
      <c r="J56" s="73"/>
      <c r="K56" s="74" t="s">
        <v>64</v>
      </c>
      <c r="L56" s="74" t="s">
        <v>64</v>
      </c>
      <c r="M56" s="74" t="s">
        <v>64</v>
      </c>
      <c r="N56" s="74" t="s">
        <v>64</v>
      </c>
      <c r="O56" s="12" t="s">
        <v>64</v>
      </c>
    </row>
    <row r="57" spans="1:15" s="26" customFormat="1" ht="50.25" customHeight="1" hidden="1">
      <c r="A57" s="323" t="s">
        <v>202</v>
      </c>
      <c r="B57" s="16"/>
      <c r="C57" s="325" t="s">
        <v>17</v>
      </c>
      <c r="D57" s="12" t="s">
        <v>128</v>
      </c>
      <c r="E57" s="325" t="s">
        <v>89</v>
      </c>
      <c r="F57" s="325" t="s">
        <v>192</v>
      </c>
      <c r="G57" s="325" t="s">
        <v>94</v>
      </c>
      <c r="H57" s="96">
        <f t="shared" si="1"/>
        <v>0</v>
      </c>
      <c r="I57" s="216"/>
      <c r="J57" s="76"/>
      <c r="K57" s="74" t="s">
        <v>64</v>
      </c>
      <c r="L57" s="74" t="s">
        <v>64</v>
      </c>
      <c r="M57" s="74" t="s">
        <v>64</v>
      </c>
      <c r="N57" s="74" t="s">
        <v>64</v>
      </c>
      <c r="O57" s="12"/>
    </row>
    <row r="58" spans="1:15" s="26" customFormat="1" ht="36" customHeight="1" hidden="1">
      <c r="A58" s="324"/>
      <c r="B58" s="16"/>
      <c r="C58" s="326"/>
      <c r="D58" s="165">
        <v>14130010000000000</v>
      </c>
      <c r="E58" s="326"/>
      <c r="F58" s="326"/>
      <c r="G58" s="326"/>
      <c r="H58" s="96">
        <f t="shared" si="1"/>
        <v>0</v>
      </c>
      <c r="I58" s="76"/>
      <c r="J58" s="76"/>
      <c r="K58" s="74" t="s">
        <v>64</v>
      </c>
      <c r="L58" s="74" t="s">
        <v>64</v>
      </c>
      <c r="M58" s="74" t="s">
        <v>64</v>
      </c>
      <c r="N58" s="74" t="s">
        <v>64</v>
      </c>
      <c r="O58" s="12" t="s">
        <v>64</v>
      </c>
    </row>
    <row r="59" spans="1:15" s="26" customFormat="1" ht="13.5">
      <c r="A59" s="330" t="s">
        <v>141</v>
      </c>
      <c r="B59" s="331"/>
      <c r="C59" s="28" t="s">
        <v>272</v>
      </c>
      <c r="D59" s="9"/>
      <c r="E59" s="28"/>
      <c r="F59" s="9"/>
      <c r="G59" s="9"/>
      <c r="H59" s="94">
        <f t="shared" si="1"/>
        <v>3033100</v>
      </c>
      <c r="I59" s="79">
        <f>SUM(I60:I71)</f>
        <v>3033100</v>
      </c>
      <c r="J59" s="80"/>
      <c r="K59" s="81" t="s">
        <v>88</v>
      </c>
      <c r="L59" s="81"/>
      <c r="M59" s="81"/>
      <c r="N59" s="81" t="s">
        <v>88</v>
      </c>
      <c r="O59" s="29"/>
    </row>
    <row r="60" spans="1:15" s="26" customFormat="1" ht="12.75">
      <c r="A60" s="27" t="s">
        <v>7</v>
      </c>
      <c r="B60" s="16"/>
      <c r="C60" s="20" t="s">
        <v>256</v>
      </c>
      <c r="D60" s="12" t="s">
        <v>252</v>
      </c>
      <c r="E60" s="16" t="s">
        <v>89</v>
      </c>
      <c r="F60" s="16" t="s">
        <v>102</v>
      </c>
      <c r="G60" s="16" t="s">
        <v>94</v>
      </c>
      <c r="H60" s="95">
        <f t="shared" si="1"/>
        <v>2321700</v>
      </c>
      <c r="I60" s="73">
        <v>2321700</v>
      </c>
      <c r="J60" s="73"/>
      <c r="K60" s="74" t="s">
        <v>64</v>
      </c>
      <c r="L60" s="86" t="s">
        <v>64</v>
      </c>
      <c r="M60" s="86" t="s">
        <v>64</v>
      </c>
      <c r="N60" s="74" t="s">
        <v>64</v>
      </c>
      <c r="O60" s="12" t="s">
        <v>64</v>
      </c>
    </row>
    <row r="61" spans="1:15" s="26" customFormat="1" ht="12.75">
      <c r="A61" s="27" t="s">
        <v>9</v>
      </c>
      <c r="B61" s="16"/>
      <c r="C61" s="20" t="s">
        <v>256</v>
      </c>
      <c r="D61" s="12" t="s">
        <v>252</v>
      </c>
      <c r="E61" s="16" t="s">
        <v>89</v>
      </c>
      <c r="F61" s="16" t="s">
        <v>103</v>
      </c>
      <c r="G61" s="16" t="s">
        <v>94</v>
      </c>
      <c r="H61" s="95">
        <f t="shared" si="1"/>
        <v>218300</v>
      </c>
      <c r="I61" s="87">
        <v>218300</v>
      </c>
      <c r="J61" s="73"/>
      <c r="K61" s="74" t="s">
        <v>64</v>
      </c>
      <c r="L61" s="74" t="s">
        <v>64</v>
      </c>
      <c r="M61" s="74" t="s">
        <v>64</v>
      </c>
      <c r="N61" s="74" t="s">
        <v>64</v>
      </c>
      <c r="O61" s="12" t="s">
        <v>64</v>
      </c>
    </row>
    <row r="62" spans="1:15" s="26" customFormat="1" ht="12.75">
      <c r="A62" s="27" t="s">
        <v>10</v>
      </c>
      <c r="B62" s="16"/>
      <c r="C62" s="20" t="s">
        <v>256</v>
      </c>
      <c r="D62" s="12" t="s">
        <v>252</v>
      </c>
      <c r="E62" s="16" t="s">
        <v>89</v>
      </c>
      <c r="F62" s="16" t="s">
        <v>97</v>
      </c>
      <c r="G62" s="16" t="s">
        <v>94</v>
      </c>
      <c r="H62" s="95">
        <f t="shared" si="1"/>
        <v>169100</v>
      </c>
      <c r="I62" s="73">
        <v>169100</v>
      </c>
      <c r="J62" s="73"/>
      <c r="K62" s="74" t="s">
        <v>64</v>
      </c>
      <c r="L62" s="74" t="s">
        <v>64</v>
      </c>
      <c r="M62" s="74" t="s">
        <v>64</v>
      </c>
      <c r="N62" s="74" t="s">
        <v>64</v>
      </c>
      <c r="O62" s="12" t="s">
        <v>64</v>
      </c>
    </row>
    <row r="63" spans="1:15" s="26" customFormat="1" ht="12.75">
      <c r="A63" s="27" t="s">
        <v>161</v>
      </c>
      <c r="B63" s="16"/>
      <c r="C63" s="20" t="s">
        <v>256</v>
      </c>
      <c r="D63" s="12" t="s">
        <v>252</v>
      </c>
      <c r="E63" s="16" t="s">
        <v>89</v>
      </c>
      <c r="F63" s="16" t="s">
        <v>163</v>
      </c>
      <c r="G63" s="16" t="s">
        <v>104</v>
      </c>
      <c r="H63" s="95">
        <f t="shared" si="1"/>
        <v>214500</v>
      </c>
      <c r="I63" s="73">
        <v>214500</v>
      </c>
      <c r="J63" s="73"/>
      <c r="K63" s="74" t="s">
        <v>64</v>
      </c>
      <c r="L63" s="74" t="s">
        <v>64</v>
      </c>
      <c r="M63" s="74" t="s">
        <v>64</v>
      </c>
      <c r="N63" s="74" t="s">
        <v>64</v>
      </c>
      <c r="O63" s="12"/>
    </row>
    <row r="64" spans="1:15" s="26" customFormat="1" ht="12.75" hidden="1">
      <c r="A64" s="27" t="s">
        <v>161</v>
      </c>
      <c r="B64" s="16"/>
      <c r="C64" s="20" t="s">
        <v>256</v>
      </c>
      <c r="D64" s="12" t="s">
        <v>252</v>
      </c>
      <c r="E64" s="16" t="s">
        <v>89</v>
      </c>
      <c r="F64" s="16" t="s">
        <v>163</v>
      </c>
      <c r="G64" s="16" t="s">
        <v>162</v>
      </c>
      <c r="H64" s="95">
        <f t="shared" si="1"/>
        <v>0</v>
      </c>
      <c r="I64" s="73"/>
      <c r="J64" s="73"/>
      <c r="K64" s="74" t="s">
        <v>64</v>
      </c>
      <c r="L64" s="74" t="s">
        <v>64</v>
      </c>
      <c r="M64" s="74" t="s">
        <v>64</v>
      </c>
      <c r="N64" s="74" t="s">
        <v>64</v>
      </c>
      <c r="O64" s="12"/>
    </row>
    <row r="65" spans="1:15" s="26" customFormat="1" ht="12.75" hidden="1">
      <c r="A65" s="27" t="s">
        <v>161</v>
      </c>
      <c r="B65" s="16"/>
      <c r="C65" s="20" t="s">
        <v>256</v>
      </c>
      <c r="D65" s="12" t="s">
        <v>252</v>
      </c>
      <c r="E65" s="16" t="s">
        <v>89</v>
      </c>
      <c r="F65" s="16" t="s">
        <v>163</v>
      </c>
      <c r="G65" s="16" t="s">
        <v>104</v>
      </c>
      <c r="H65" s="95">
        <f t="shared" si="1"/>
        <v>0</v>
      </c>
      <c r="I65" s="73"/>
      <c r="J65" s="73"/>
      <c r="K65" s="74" t="s">
        <v>64</v>
      </c>
      <c r="L65" s="74" t="s">
        <v>64</v>
      </c>
      <c r="M65" s="74" t="s">
        <v>64</v>
      </c>
      <c r="N65" s="74" t="s">
        <v>64</v>
      </c>
      <c r="O65" s="12" t="s">
        <v>64</v>
      </c>
    </row>
    <row r="66" spans="1:15" s="26" customFormat="1" ht="39" hidden="1">
      <c r="A66" s="27" t="s">
        <v>166</v>
      </c>
      <c r="B66" s="16"/>
      <c r="C66" s="20" t="s">
        <v>256</v>
      </c>
      <c r="D66" s="12" t="s">
        <v>252</v>
      </c>
      <c r="E66" s="16" t="s">
        <v>89</v>
      </c>
      <c r="F66" s="16" t="s">
        <v>167</v>
      </c>
      <c r="G66" s="16" t="s">
        <v>105</v>
      </c>
      <c r="H66" s="95">
        <f t="shared" si="1"/>
        <v>0</v>
      </c>
      <c r="I66" s="73"/>
      <c r="J66" s="73"/>
      <c r="K66" s="74" t="s">
        <v>64</v>
      </c>
      <c r="L66" s="74" t="s">
        <v>64</v>
      </c>
      <c r="M66" s="74" t="s">
        <v>64</v>
      </c>
      <c r="N66" s="74" t="s">
        <v>64</v>
      </c>
      <c r="O66" s="12"/>
    </row>
    <row r="67" spans="1:15" s="26" customFormat="1" ht="12.75" hidden="1">
      <c r="A67" s="27" t="s">
        <v>165</v>
      </c>
      <c r="B67" s="16"/>
      <c r="C67" s="20" t="s">
        <v>256</v>
      </c>
      <c r="D67" s="12" t="s">
        <v>252</v>
      </c>
      <c r="E67" s="16" t="s">
        <v>179</v>
      </c>
      <c r="F67" s="16" t="s">
        <v>164</v>
      </c>
      <c r="G67" s="16" t="s">
        <v>105</v>
      </c>
      <c r="H67" s="95">
        <f t="shared" si="1"/>
        <v>0</v>
      </c>
      <c r="I67" s="73"/>
      <c r="J67" s="73"/>
      <c r="K67" s="74" t="s">
        <v>64</v>
      </c>
      <c r="L67" s="74" t="s">
        <v>64</v>
      </c>
      <c r="M67" s="74" t="s">
        <v>64</v>
      </c>
      <c r="N67" s="74" t="s">
        <v>64</v>
      </c>
      <c r="O67" s="12"/>
    </row>
    <row r="68" spans="1:15" s="26" customFormat="1" ht="12.75" customHeight="1">
      <c r="A68" s="27" t="s">
        <v>12</v>
      </c>
      <c r="B68" s="16"/>
      <c r="C68" s="20" t="s">
        <v>256</v>
      </c>
      <c r="D68" s="12" t="s">
        <v>252</v>
      </c>
      <c r="E68" s="16" t="s">
        <v>89</v>
      </c>
      <c r="F68" s="16" t="s">
        <v>99</v>
      </c>
      <c r="G68" s="16" t="s">
        <v>94</v>
      </c>
      <c r="H68" s="95">
        <f t="shared" si="1"/>
        <v>60000</v>
      </c>
      <c r="I68" s="73">
        <v>60000</v>
      </c>
      <c r="J68" s="73"/>
      <c r="K68" s="74" t="s">
        <v>64</v>
      </c>
      <c r="L68" s="74" t="s">
        <v>64</v>
      </c>
      <c r="M68" s="74" t="s">
        <v>64</v>
      </c>
      <c r="N68" s="74" t="s">
        <v>64</v>
      </c>
      <c r="O68" s="12" t="s">
        <v>64</v>
      </c>
    </row>
    <row r="69" spans="1:15" s="26" customFormat="1" ht="12.75" customHeight="1">
      <c r="A69" s="27" t="s">
        <v>199</v>
      </c>
      <c r="B69" s="16"/>
      <c r="C69" s="20" t="s">
        <v>256</v>
      </c>
      <c r="D69" s="12" t="s">
        <v>252</v>
      </c>
      <c r="E69" s="16" t="s">
        <v>89</v>
      </c>
      <c r="F69" s="16" t="s">
        <v>200</v>
      </c>
      <c r="G69" s="16" t="s">
        <v>94</v>
      </c>
      <c r="H69" s="95">
        <f t="shared" si="1"/>
        <v>49500</v>
      </c>
      <c r="I69" s="85">
        <v>49500</v>
      </c>
      <c r="J69" s="73"/>
      <c r="K69" s="74" t="s">
        <v>64</v>
      </c>
      <c r="L69" s="74" t="s">
        <v>64</v>
      </c>
      <c r="M69" s="74" t="s">
        <v>64</v>
      </c>
      <c r="N69" s="74" t="s">
        <v>64</v>
      </c>
      <c r="O69" s="12"/>
    </row>
    <row r="70" spans="1:15" s="26" customFormat="1" ht="26.25">
      <c r="A70" s="27" t="s">
        <v>195</v>
      </c>
      <c r="B70" s="16"/>
      <c r="C70" s="20" t="s">
        <v>256</v>
      </c>
      <c r="D70" s="12" t="s">
        <v>252</v>
      </c>
      <c r="E70" s="12" t="s">
        <v>89</v>
      </c>
      <c r="F70" s="12" t="s">
        <v>196</v>
      </c>
      <c r="G70" s="12" t="s">
        <v>94</v>
      </c>
      <c r="H70" s="96">
        <f>I70</f>
        <v>0</v>
      </c>
      <c r="I70" s="76"/>
      <c r="J70" s="76"/>
      <c r="K70" s="74" t="s">
        <v>64</v>
      </c>
      <c r="L70" s="74" t="s">
        <v>64</v>
      </c>
      <c r="M70" s="74" t="s">
        <v>64</v>
      </c>
      <c r="N70" s="74" t="s">
        <v>64</v>
      </c>
      <c r="O70" s="12"/>
    </row>
    <row r="71" spans="1:15" s="26" customFormat="1" ht="12.75" hidden="1">
      <c r="A71" s="27" t="s">
        <v>100</v>
      </c>
      <c r="B71" s="16"/>
      <c r="C71" s="16" t="s">
        <v>29</v>
      </c>
      <c r="D71" s="16" t="s">
        <v>128</v>
      </c>
      <c r="E71" s="16" t="s">
        <v>89</v>
      </c>
      <c r="F71" s="16" t="s">
        <v>101</v>
      </c>
      <c r="G71" s="16" t="s">
        <v>94</v>
      </c>
      <c r="H71" s="95">
        <f t="shared" si="1"/>
        <v>0</v>
      </c>
      <c r="I71" s="73"/>
      <c r="J71" s="73"/>
      <c r="K71" s="74" t="s">
        <v>64</v>
      </c>
      <c r="L71" s="74" t="s">
        <v>64</v>
      </c>
      <c r="M71" s="74" t="s">
        <v>64</v>
      </c>
      <c r="N71" s="74" t="s">
        <v>64</v>
      </c>
      <c r="O71" s="12" t="s">
        <v>64</v>
      </c>
    </row>
    <row r="72" spans="1:15" s="26" customFormat="1" ht="13.5">
      <c r="A72" s="321" t="s">
        <v>146</v>
      </c>
      <c r="B72" s="327"/>
      <c r="C72" s="28" t="s">
        <v>271</v>
      </c>
      <c r="D72" s="9"/>
      <c r="E72" s="28"/>
      <c r="F72" s="9"/>
      <c r="G72" s="9"/>
      <c r="H72" s="94">
        <f>I72</f>
        <v>867000</v>
      </c>
      <c r="I72" s="72">
        <f>I75</f>
        <v>867000</v>
      </c>
      <c r="J72" s="71"/>
      <c r="K72" s="72" t="str">
        <f>K75</f>
        <v>х</v>
      </c>
      <c r="L72" s="80"/>
      <c r="M72" s="80"/>
      <c r="N72" s="81" t="s">
        <v>88</v>
      </c>
      <c r="O72" s="29"/>
    </row>
    <row r="73" spans="1:15" s="26" customFormat="1" ht="12.75" hidden="1">
      <c r="A73" s="27" t="s">
        <v>2</v>
      </c>
      <c r="B73" s="16"/>
      <c r="C73" s="16"/>
      <c r="D73" s="16"/>
      <c r="E73" s="16"/>
      <c r="F73" s="16" t="s">
        <v>81</v>
      </c>
      <c r="G73" s="16" t="s">
        <v>90</v>
      </c>
      <c r="H73" s="95">
        <f>I73</f>
        <v>0</v>
      </c>
      <c r="I73" s="73"/>
      <c r="J73" s="73"/>
      <c r="K73" s="74" t="s">
        <v>64</v>
      </c>
      <c r="L73" s="74" t="s">
        <v>64</v>
      </c>
      <c r="M73" s="74" t="s">
        <v>64</v>
      </c>
      <c r="N73" s="74" t="s">
        <v>64</v>
      </c>
      <c r="O73" s="12" t="s">
        <v>64</v>
      </c>
    </row>
    <row r="74" spans="1:15" s="26" customFormat="1" ht="12.75" hidden="1">
      <c r="A74" s="27" t="s">
        <v>3</v>
      </c>
      <c r="B74" s="16"/>
      <c r="C74" s="16"/>
      <c r="D74" s="16"/>
      <c r="E74" s="16"/>
      <c r="F74" s="16"/>
      <c r="G74" s="16"/>
      <c r="H74" s="95">
        <f>I74</f>
        <v>0</v>
      </c>
      <c r="I74" s="73"/>
      <c r="J74" s="73"/>
      <c r="K74" s="74" t="s">
        <v>64</v>
      </c>
      <c r="L74" s="74" t="s">
        <v>64</v>
      </c>
      <c r="M74" s="74" t="s">
        <v>64</v>
      </c>
      <c r="N74" s="74" t="s">
        <v>64</v>
      </c>
      <c r="O74" s="12" t="s">
        <v>64</v>
      </c>
    </row>
    <row r="75" spans="1:15" s="26" customFormat="1" ht="12.75">
      <c r="A75" s="27" t="s">
        <v>100</v>
      </c>
      <c r="B75" s="16"/>
      <c r="C75" s="12" t="s">
        <v>274</v>
      </c>
      <c r="D75" s="12" t="s">
        <v>252</v>
      </c>
      <c r="E75" s="12" t="s">
        <v>139</v>
      </c>
      <c r="F75" s="12" t="s">
        <v>189</v>
      </c>
      <c r="G75" s="12" t="s">
        <v>94</v>
      </c>
      <c r="H75" s="96">
        <f>I75</f>
        <v>867000</v>
      </c>
      <c r="I75" s="74">
        <f>867000</f>
        <v>867000</v>
      </c>
      <c r="J75" s="76"/>
      <c r="K75" s="74" t="s">
        <v>64</v>
      </c>
      <c r="L75" s="74" t="s">
        <v>64</v>
      </c>
      <c r="M75" s="74" t="s">
        <v>64</v>
      </c>
      <c r="N75" s="74" t="s">
        <v>64</v>
      </c>
      <c r="O75" s="12" t="s">
        <v>64</v>
      </c>
    </row>
    <row r="76" spans="1:15" s="26" customFormat="1" ht="13.5" hidden="1">
      <c r="A76" s="44" t="s">
        <v>144</v>
      </c>
      <c r="B76" s="43"/>
      <c r="C76" s="28" t="s">
        <v>34</v>
      </c>
      <c r="D76" s="9"/>
      <c r="E76" s="9"/>
      <c r="F76" s="9"/>
      <c r="G76" s="9"/>
      <c r="H76" s="94">
        <f aca="true" t="shared" si="2" ref="H76:H86">K76</f>
        <v>0</v>
      </c>
      <c r="I76" s="88"/>
      <c r="J76" s="71"/>
      <c r="K76" s="88">
        <f>K77</f>
        <v>0</v>
      </c>
      <c r="L76" s="89"/>
      <c r="M76" s="89"/>
      <c r="N76" s="89"/>
      <c r="O76" s="12"/>
    </row>
    <row r="77" spans="1:15" s="26" customFormat="1" ht="24" customHeight="1" hidden="1">
      <c r="A77" s="27" t="s">
        <v>154</v>
      </c>
      <c r="B77" s="16"/>
      <c r="C77" s="16" t="s">
        <v>34</v>
      </c>
      <c r="D77" s="16" t="s">
        <v>128</v>
      </c>
      <c r="E77" s="16" t="s">
        <v>145</v>
      </c>
      <c r="F77" s="16" t="s">
        <v>97</v>
      </c>
      <c r="G77" s="16" t="s">
        <v>94</v>
      </c>
      <c r="H77" s="95">
        <f t="shared" si="2"/>
        <v>0</v>
      </c>
      <c r="I77" s="74" t="s">
        <v>64</v>
      </c>
      <c r="J77" s="73"/>
      <c r="K77" s="14"/>
      <c r="L77" s="74"/>
      <c r="M77" s="74"/>
      <c r="N77" s="74" t="s">
        <v>64</v>
      </c>
      <c r="O77" s="12"/>
    </row>
    <row r="78" spans="1:15" s="26" customFormat="1" ht="16.5" customHeight="1" hidden="1">
      <c r="A78" s="44" t="s">
        <v>151</v>
      </c>
      <c r="B78" s="45"/>
      <c r="C78" s="28" t="s">
        <v>147</v>
      </c>
      <c r="D78" s="9"/>
      <c r="E78" s="9"/>
      <c r="F78" s="9"/>
      <c r="G78" s="9"/>
      <c r="H78" s="94">
        <f t="shared" si="2"/>
        <v>0</v>
      </c>
      <c r="I78" s="88"/>
      <c r="J78" s="71"/>
      <c r="K78" s="72">
        <f>K79</f>
        <v>0</v>
      </c>
      <c r="L78" s="89"/>
      <c r="M78" s="89"/>
      <c r="N78" s="89"/>
      <c r="O78" s="12"/>
    </row>
    <row r="79" spans="1:15" s="26" customFormat="1" ht="19.5" customHeight="1" hidden="1">
      <c r="A79" s="69" t="s">
        <v>165</v>
      </c>
      <c r="B79" s="16"/>
      <c r="C79" s="16" t="s">
        <v>147</v>
      </c>
      <c r="D79" s="16" t="s">
        <v>128</v>
      </c>
      <c r="E79" s="16" t="s">
        <v>89</v>
      </c>
      <c r="F79" s="16" t="s">
        <v>164</v>
      </c>
      <c r="G79" s="16" t="s">
        <v>105</v>
      </c>
      <c r="H79" s="95">
        <f t="shared" si="2"/>
        <v>0</v>
      </c>
      <c r="I79" s="74" t="s">
        <v>64</v>
      </c>
      <c r="J79" s="73"/>
      <c r="K79" s="14"/>
      <c r="L79" s="74"/>
      <c r="M79" s="74"/>
      <c r="N79" s="74" t="s">
        <v>64</v>
      </c>
      <c r="O79" s="12"/>
    </row>
    <row r="80" spans="1:15" s="26" customFormat="1" ht="15" customHeight="1" hidden="1">
      <c r="A80" s="44" t="s">
        <v>152</v>
      </c>
      <c r="B80" s="43"/>
      <c r="C80" s="28" t="s">
        <v>148</v>
      </c>
      <c r="D80" s="9"/>
      <c r="E80" s="9"/>
      <c r="F80" s="9"/>
      <c r="G80" s="9"/>
      <c r="H80" s="94">
        <f t="shared" si="2"/>
        <v>0</v>
      </c>
      <c r="I80" s="88"/>
      <c r="J80" s="71"/>
      <c r="K80" s="72">
        <f>K81</f>
        <v>0</v>
      </c>
      <c r="L80" s="89"/>
      <c r="M80" s="89"/>
      <c r="N80" s="89"/>
      <c r="O80" s="12"/>
    </row>
    <row r="81" spans="1:15" s="26" customFormat="1" ht="20.25" customHeight="1" hidden="1">
      <c r="A81" s="46" t="s">
        <v>9</v>
      </c>
      <c r="B81" s="16"/>
      <c r="C81" s="16" t="s">
        <v>148</v>
      </c>
      <c r="D81" s="16" t="s">
        <v>128</v>
      </c>
      <c r="E81" s="16" t="s">
        <v>89</v>
      </c>
      <c r="F81" s="16" t="s">
        <v>103</v>
      </c>
      <c r="G81" s="16" t="s">
        <v>94</v>
      </c>
      <c r="H81" s="95">
        <f t="shared" si="2"/>
        <v>0</v>
      </c>
      <c r="I81" s="74" t="s">
        <v>64</v>
      </c>
      <c r="J81" s="73"/>
      <c r="K81" s="14"/>
      <c r="L81" s="74"/>
      <c r="M81" s="74"/>
      <c r="N81" s="74" t="s">
        <v>64</v>
      </c>
      <c r="O81" s="12"/>
    </row>
    <row r="82" spans="1:15" s="26" customFormat="1" ht="13.5" customHeight="1" hidden="1">
      <c r="A82" s="328" t="s">
        <v>155</v>
      </c>
      <c r="B82" s="329"/>
      <c r="C82" s="51" t="s">
        <v>35</v>
      </c>
      <c r="D82" s="49"/>
      <c r="E82" s="50"/>
      <c r="F82" s="50"/>
      <c r="G82" s="50"/>
      <c r="H82" s="94">
        <f t="shared" si="2"/>
        <v>0</v>
      </c>
      <c r="I82" s="88"/>
      <c r="J82" s="71"/>
      <c r="K82" s="72">
        <f>K83+K84</f>
        <v>0</v>
      </c>
      <c r="L82" s="88"/>
      <c r="M82" s="88"/>
      <c r="N82" s="88"/>
      <c r="O82" s="12"/>
    </row>
    <row r="83" spans="1:15" s="26" customFormat="1" ht="20.25" customHeight="1" hidden="1">
      <c r="A83" s="52" t="s">
        <v>154</v>
      </c>
      <c r="B83" s="53"/>
      <c r="C83" s="16" t="s">
        <v>35</v>
      </c>
      <c r="D83" s="54">
        <v>14140110000000000</v>
      </c>
      <c r="E83" s="16" t="s">
        <v>89</v>
      </c>
      <c r="F83" s="16" t="s">
        <v>103</v>
      </c>
      <c r="G83" s="16" t="s">
        <v>94</v>
      </c>
      <c r="H83" s="95">
        <f t="shared" si="2"/>
        <v>0</v>
      </c>
      <c r="I83" s="74"/>
      <c r="J83" s="73"/>
      <c r="K83" s="14"/>
      <c r="L83" s="74"/>
      <c r="M83" s="74"/>
      <c r="N83" s="74"/>
      <c r="O83" s="12"/>
    </row>
    <row r="84" spans="1:15" s="26" customFormat="1" ht="20.25" customHeight="1" hidden="1">
      <c r="A84" s="27" t="s">
        <v>12</v>
      </c>
      <c r="B84" s="53"/>
      <c r="C84" s="16"/>
      <c r="D84" s="54">
        <v>14140110000000000</v>
      </c>
      <c r="E84" s="16" t="s">
        <v>89</v>
      </c>
      <c r="F84" s="16" t="s">
        <v>99</v>
      </c>
      <c r="G84" s="16" t="s">
        <v>94</v>
      </c>
      <c r="H84" s="95">
        <f t="shared" si="2"/>
        <v>0</v>
      </c>
      <c r="I84" s="74"/>
      <c r="J84" s="73"/>
      <c r="K84" s="14"/>
      <c r="L84" s="74"/>
      <c r="M84" s="74"/>
      <c r="N84" s="74"/>
      <c r="O84" s="12"/>
    </row>
    <row r="85" spans="1:15" s="26" customFormat="1" ht="20.25" customHeight="1" hidden="1">
      <c r="A85" s="64" t="s">
        <v>172</v>
      </c>
      <c r="B85" s="43"/>
      <c r="C85" s="61" t="s">
        <v>169</v>
      </c>
      <c r="D85" s="65"/>
      <c r="E85" s="9"/>
      <c r="F85" s="9"/>
      <c r="G85" s="9"/>
      <c r="H85" s="94">
        <f t="shared" si="2"/>
        <v>0</v>
      </c>
      <c r="I85" s="88"/>
      <c r="J85" s="71"/>
      <c r="K85" s="72">
        <f>K86</f>
        <v>0</v>
      </c>
      <c r="L85" s="89"/>
      <c r="M85" s="89"/>
      <c r="N85" s="89"/>
      <c r="O85" s="12"/>
    </row>
    <row r="86" spans="1:15" s="26" customFormat="1" ht="20.25" customHeight="1" hidden="1">
      <c r="A86" s="27" t="s">
        <v>154</v>
      </c>
      <c r="B86" s="53"/>
      <c r="C86" s="16" t="s">
        <v>169</v>
      </c>
      <c r="D86" s="16" t="s">
        <v>128</v>
      </c>
      <c r="E86" s="16" t="s">
        <v>89</v>
      </c>
      <c r="F86" s="16" t="s">
        <v>97</v>
      </c>
      <c r="G86" s="16" t="s">
        <v>94</v>
      </c>
      <c r="H86" s="95">
        <f t="shared" si="2"/>
        <v>0</v>
      </c>
      <c r="I86" s="74"/>
      <c r="J86" s="73"/>
      <c r="K86" s="14"/>
      <c r="L86" s="74"/>
      <c r="M86" s="74"/>
      <c r="N86" s="74"/>
      <c r="O86" s="12"/>
    </row>
    <row r="87" spans="1:15" s="26" customFormat="1" ht="20.25" customHeight="1" hidden="1">
      <c r="A87" s="64" t="s">
        <v>176</v>
      </c>
      <c r="B87" s="45"/>
      <c r="C87" s="67" t="s">
        <v>177</v>
      </c>
      <c r="D87" s="62"/>
      <c r="E87" s="62"/>
      <c r="F87" s="62"/>
      <c r="G87" s="62"/>
      <c r="H87" s="94">
        <f>K87</f>
        <v>0</v>
      </c>
      <c r="I87" s="88"/>
      <c r="J87" s="71"/>
      <c r="K87" s="72">
        <f>K88</f>
        <v>0</v>
      </c>
      <c r="L87" s="88"/>
      <c r="M87" s="88"/>
      <c r="N87" s="88"/>
      <c r="O87" s="12"/>
    </row>
    <row r="88" spans="1:15" s="26" customFormat="1" ht="20.25" customHeight="1" hidden="1">
      <c r="A88" s="27" t="s">
        <v>154</v>
      </c>
      <c r="B88" s="53"/>
      <c r="C88" s="16"/>
      <c r="D88" s="16" t="s">
        <v>128</v>
      </c>
      <c r="E88" s="16" t="s">
        <v>178</v>
      </c>
      <c r="F88" s="16" t="s">
        <v>97</v>
      </c>
      <c r="G88" s="16" t="s">
        <v>94</v>
      </c>
      <c r="H88" s="95">
        <f>K88</f>
        <v>0</v>
      </c>
      <c r="I88" s="74"/>
      <c r="J88" s="73"/>
      <c r="K88" s="14"/>
      <c r="L88" s="74"/>
      <c r="M88" s="74"/>
      <c r="N88" s="74"/>
      <c r="O88" s="12"/>
    </row>
    <row r="89" spans="1:15" s="26" customFormat="1" ht="13.5">
      <c r="A89" s="321" t="s">
        <v>142</v>
      </c>
      <c r="B89" s="322"/>
      <c r="C89" s="28" t="s">
        <v>270</v>
      </c>
      <c r="D89" s="9"/>
      <c r="E89" s="28"/>
      <c r="F89" s="9"/>
      <c r="G89" s="9"/>
      <c r="H89" s="94">
        <f>N89</f>
        <v>2669685.42</v>
      </c>
      <c r="I89" s="79"/>
      <c r="J89" s="71"/>
      <c r="K89" s="71"/>
      <c r="L89" s="71"/>
      <c r="M89" s="71"/>
      <c r="N89" s="71">
        <f>N93+N96+N97+N98+N99+N100+N101</f>
        <v>2669685.42</v>
      </c>
      <c r="O89" s="29"/>
    </row>
    <row r="90" spans="1:15" s="26" customFormat="1" ht="12.75" hidden="1">
      <c r="A90" s="27" t="s">
        <v>2</v>
      </c>
      <c r="B90" s="16"/>
      <c r="C90" s="16"/>
      <c r="D90" s="16"/>
      <c r="E90" s="16"/>
      <c r="F90" s="16"/>
      <c r="G90" s="16"/>
      <c r="H90" s="95"/>
      <c r="I90" s="73"/>
      <c r="J90" s="73"/>
      <c r="K90" s="73"/>
      <c r="L90" s="73"/>
      <c r="M90" s="73"/>
      <c r="N90" s="73"/>
      <c r="O90" s="23"/>
    </row>
    <row r="91" spans="1:15" s="26" customFormat="1" ht="12.75" hidden="1">
      <c r="A91" s="27" t="s">
        <v>3</v>
      </c>
      <c r="B91" s="16"/>
      <c r="C91" s="16"/>
      <c r="D91" s="16"/>
      <c r="E91" s="16"/>
      <c r="F91" s="16"/>
      <c r="G91" s="16"/>
      <c r="H91" s="95"/>
      <c r="I91" s="73"/>
      <c r="J91" s="73"/>
      <c r="K91" s="73"/>
      <c r="L91" s="73"/>
      <c r="M91" s="73"/>
      <c r="N91" s="73"/>
      <c r="O91" s="23"/>
    </row>
    <row r="92" spans="1:15" s="26" customFormat="1" ht="12.75" hidden="1">
      <c r="A92" s="27" t="s">
        <v>4</v>
      </c>
      <c r="B92" s="16"/>
      <c r="C92" s="16"/>
      <c r="D92" s="16"/>
      <c r="E92" s="16"/>
      <c r="F92" s="16"/>
      <c r="G92" s="16"/>
      <c r="H92" s="95"/>
      <c r="I92" s="73"/>
      <c r="J92" s="73"/>
      <c r="K92" s="73"/>
      <c r="L92" s="73"/>
      <c r="M92" s="73"/>
      <c r="N92" s="73"/>
      <c r="O92" s="23"/>
    </row>
    <row r="93" spans="1:15" s="26" customFormat="1" ht="12.75" hidden="1">
      <c r="A93" s="27" t="s">
        <v>5</v>
      </c>
      <c r="B93" s="16"/>
      <c r="C93" s="16"/>
      <c r="D93" s="16"/>
      <c r="E93" s="16"/>
      <c r="F93" s="16" t="s">
        <v>96</v>
      </c>
      <c r="G93" s="16" t="s">
        <v>94</v>
      </c>
      <c r="H93" s="95">
        <f aca="true" t="shared" si="3" ref="H93:H101">N93</f>
        <v>0</v>
      </c>
      <c r="I93" s="74" t="s">
        <v>64</v>
      </c>
      <c r="J93" s="74" t="s">
        <v>64</v>
      </c>
      <c r="K93" s="74" t="s">
        <v>64</v>
      </c>
      <c r="L93" s="74" t="s">
        <v>64</v>
      </c>
      <c r="M93" s="74" t="s">
        <v>64</v>
      </c>
      <c r="N93" s="73"/>
      <c r="O93" s="12" t="s">
        <v>64</v>
      </c>
    </row>
    <row r="94" spans="1:15" s="26" customFormat="1" ht="12.75" hidden="1">
      <c r="A94" s="27" t="s">
        <v>6</v>
      </c>
      <c r="B94" s="16"/>
      <c r="C94" s="16"/>
      <c r="D94" s="16"/>
      <c r="E94" s="16"/>
      <c r="F94" s="16"/>
      <c r="G94" s="16" t="s">
        <v>94</v>
      </c>
      <c r="H94" s="95">
        <f t="shared" si="3"/>
        <v>0</v>
      </c>
      <c r="I94" s="74" t="s">
        <v>64</v>
      </c>
      <c r="J94" s="74" t="s">
        <v>64</v>
      </c>
      <c r="K94" s="74" t="s">
        <v>64</v>
      </c>
      <c r="L94" s="74" t="s">
        <v>64</v>
      </c>
      <c r="M94" s="74" t="s">
        <v>64</v>
      </c>
      <c r="N94" s="73"/>
      <c r="O94" s="12" t="s">
        <v>64</v>
      </c>
    </row>
    <row r="95" spans="1:15" s="26" customFormat="1" ht="12.75" hidden="1">
      <c r="A95" s="27" t="s">
        <v>7</v>
      </c>
      <c r="B95" s="16"/>
      <c r="C95" s="16"/>
      <c r="D95" s="16"/>
      <c r="E95" s="16"/>
      <c r="F95" s="16"/>
      <c r="G95" s="16" t="s">
        <v>94</v>
      </c>
      <c r="H95" s="95">
        <f t="shared" si="3"/>
        <v>0</v>
      </c>
      <c r="I95" s="74" t="s">
        <v>64</v>
      </c>
      <c r="J95" s="74" t="s">
        <v>64</v>
      </c>
      <c r="K95" s="74" t="s">
        <v>64</v>
      </c>
      <c r="L95" s="74" t="s">
        <v>64</v>
      </c>
      <c r="M95" s="74" t="s">
        <v>64</v>
      </c>
      <c r="N95" s="73"/>
      <c r="O95" s="12" t="s">
        <v>64</v>
      </c>
    </row>
    <row r="96" spans="1:15" s="26" customFormat="1" ht="14.25" customHeight="1" hidden="1">
      <c r="A96" s="27" t="s">
        <v>9</v>
      </c>
      <c r="B96" s="16"/>
      <c r="C96" s="16"/>
      <c r="D96" s="16"/>
      <c r="E96" s="16"/>
      <c r="F96" s="16" t="s">
        <v>103</v>
      </c>
      <c r="G96" s="16" t="s">
        <v>94</v>
      </c>
      <c r="H96" s="95">
        <f t="shared" si="3"/>
        <v>0</v>
      </c>
      <c r="I96" s="74" t="s">
        <v>64</v>
      </c>
      <c r="J96" s="74" t="s">
        <v>64</v>
      </c>
      <c r="K96" s="74" t="s">
        <v>64</v>
      </c>
      <c r="L96" s="74" t="s">
        <v>64</v>
      </c>
      <c r="M96" s="74" t="s">
        <v>64</v>
      </c>
      <c r="N96" s="73"/>
      <c r="O96" s="12" t="s">
        <v>64</v>
      </c>
    </row>
    <row r="97" spans="1:15" s="26" customFormat="1" ht="12.75" hidden="1">
      <c r="A97" s="27" t="s">
        <v>10</v>
      </c>
      <c r="B97" s="16"/>
      <c r="C97" s="16"/>
      <c r="D97" s="16"/>
      <c r="E97" s="16"/>
      <c r="F97" s="16" t="s">
        <v>97</v>
      </c>
      <c r="G97" s="16" t="s">
        <v>94</v>
      </c>
      <c r="H97" s="95">
        <f t="shared" si="3"/>
        <v>0</v>
      </c>
      <c r="I97" s="74" t="s">
        <v>64</v>
      </c>
      <c r="J97" s="74" t="s">
        <v>64</v>
      </c>
      <c r="K97" s="74" t="s">
        <v>64</v>
      </c>
      <c r="L97" s="74" t="s">
        <v>64</v>
      </c>
      <c r="M97" s="74" t="s">
        <v>64</v>
      </c>
      <c r="N97" s="73"/>
      <c r="O97" s="12" t="s">
        <v>64</v>
      </c>
    </row>
    <row r="98" spans="1:15" s="26" customFormat="1" ht="12.75" hidden="1">
      <c r="A98" s="27" t="s">
        <v>11</v>
      </c>
      <c r="B98" s="16"/>
      <c r="C98" s="16"/>
      <c r="D98" s="16"/>
      <c r="E98" s="16"/>
      <c r="F98" s="16" t="s">
        <v>98</v>
      </c>
      <c r="G98" s="16" t="s">
        <v>94</v>
      </c>
      <c r="H98" s="95">
        <f t="shared" si="3"/>
        <v>0</v>
      </c>
      <c r="I98" s="74" t="s">
        <v>64</v>
      </c>
      <c r="J98" s="74" t="s">
        <v>64</v>
      </c>
      <c r="K98" s="74" t="s">
        <v>64</v>
      </c>
      <c r="L98" s="74" t="s">
        <v>64</v>
      </c>
      <c r="M98" s="74" t="s">
        <v>64</v>
      </c>
      <c r="N98" s="73"/>
      <c r="O98" s="12" t="s">
        <v>64</v>
      </c>
    </row>
    <row r="99" spans="1:15" s="26" customFormat="1" ht="12.75" hidden="1">
      <c r="A99" s="27" t="s">
        <v>12</v>
      </c>
      <c r="B99" s="16"/>
      <c r="C99" s="16"/>
      <c r="D99" s="16"/>
      <c r="E99" s="16"/>
      <c r="F99" s="16" t="s">
        <v>99</v>
      </c>
      <c r="G99" s="16" t="s">
        <v>94</v>
      </c>
      <c r="H99" s="95">
        <f t="shared" si="3"/>
        <v>0</v>
      </c>
      <c r="I99" s="74" t="s">
        <v>64</v>
      </c>
      <c r="J99" s="74" t="s">
        <v>64</v>
      </c>
      <c r="K99" s="74" t="s">
        <v>64</v>
      </c>
      <c r="L99" s="74" t="s">
        <v>64</v>
      </c>
      <c r="M99" s="74" t="s">
        <v>64</v>
      </c>
      <c r="N99" s="73"/>
      <c r="O99" s="12" t="s">
        <v>64</v>
      </c>
    </row>
    <row r="100" spans="1:15" s="26" customFormat="1" ht="17.25" customHeight="1">
      <c r="A100" s="70" t="s">
        <v>188</v>
      </c>
      <c r="B100" s="16"/>
      <c r="C100" s="16" t="s">
        <v>253</v>
      </c>
      <c r="D100" s="16" t="s">
        <v>252</v>
      </c>
      <c r="E100" s="16" t="s">
        <v>89</v>
      </c>
      <c r="F100" s="16" t="s">
        <v>189</v>
      </c>
      <c r="G100" s="16" t="s">
        <v>94</v>
      </c>
      <c r="H100" s="95">
        <f t="shared" si="3"/>
        <v>2669685.42</v>
      </c>
      <c r="I100" s="74" t="s">
        <v>64</v>
      </c>
      <c r="J100" s="74" t="s">
        <v>64</v>
      </c>
      <c r="K100" s="74" t="s">
        <v>64</v>
      </c>
      <c r="L100" s="74" t="s">
        <v>64</v>
      </c>
      <c r="M100" s="74" t="s">
        <v>64</v>
      </c>
      <c r="N100" s="73">
        <f>2650000+19685.42</f>
        <v>2669685.42</v>
      </c>
      <c r="O100" s="12" t="s">
        <v>64</v>
      </c>
    </row>
    <row r="101" spans="1:15" s="26" customFormat="1" ht="17.25" customHeight="1" hidden="1">
      <c r="A101" s="27" t="s">
        <v>154</v>
      </c>
      <c r="B101" s="16"/>
      <c r="C101" s="16" t="s">
        <v>68</v>
      </c>
      <c r="D101" s="16" t="s">
        <v>128</v>
      </c>
      <c r="E101" s="16" t="s">
        <v>89</v>
      </c>
      <c r="F101" s="16" t="s">
        <v>97</v>
      </c>
      <c r="G101" s="16" t="s">
        <v>94</v>
      </c>
      <c r="H101" s="95">
        <f t="shared" si="3"/>
        <v>0</v>
      </c>
      <c r="I101" s="74"/>
      <c r="J101" s="74"/>
      <c r="K101" s="74"/>
      <c r="L101" s="74"/>
      <c r="M101" s="74"/>
      <c r="N101" s="73"/>
      <c r="O101" s="12"/>
    </row>
    <row r="102" spans="1:28" s="26" customFormat="1" ht="24">
      <c r="A102" s="41" t="s">
        <v>106</v>
      </c>
      <c r="B102" s="30" t="s">
        <v>107</v>
      </c>
      <c r="C102" s="31" t="s">
        <v>64</v>
      </c>
      <c r="D102" s="31" t="s">
        <v>64</v>
      </c>
      <c r="E102" s="31" t="s">
        <v>64</v>
      </c>
      <c r="F102" s="31" t="s">
        <v>64</v>
      </c>
      <c r="G102" s="31" t="s">
        <v>64</v>
      </c>
      <c r="H102" s="97">
        <f>I102+N102+K102</f>
        <v>22308800</v>
      </c>
      <c r="I102" s="78">
        <f>I35+I36+I41+I42+I65+I40+I64+I66+I63+I67+I37+I38+I39</f>
        <v>22308800</v>
      </c>
      <c r="J102" s="78"/>
      <c r="K102" s="78">
        <f>K79</f>
        <v>0</v>
      </c>
      <c r="L102" s="90" t="s">
        <v>64</v>
      </c>
      <c r="M102" s="90" t="s">
        <v>64</v>
      </c>
      <c r="N102" s="78">
        <v>0</v>
      </c>
      <c r="O102" s="12" t="s">
        <v>64</v>
      </c>
      <c r="AB102" s="26" t="s">
        <v>236</v>
      </c>
    </row>
    <row r="103" spans="1:15" s="26" customFormat="1" ht="24">
      <c r="A103" s="41" t="s">
        <v>136</v>
      </c>
      <c r="B103" s="30" t="s">
        <v>137</v>
      </c>
      <c r="C103" s="31" t="s">
        <v>64</v>
      </c>
      <c r="D103" s="31" t="s">
        <v>64</v>
      </c>
      <c r="E103" s="31" t="s">
        <v>64</v>
      </c>
      <c r="F103" s="31" t="s">
        <v>64</v>
      </c>
      <c r="G103" s="31" t="s">
        <v>64</v>
      </c>
      <c r="H103" s="97">
        <f>H105+H104</f>
        <v>6490126.22</v>
      </c>
      <c r="I103" s="78">
        <f>I105+I104</f>
        <v>3820440.8</v>
      </c>
      <c r="J103" s="78">
        <f>J105+J104</f>
        <v>0</v>
      </c>
      <c r="K103" s="78">
        <f>K105+K104</f>
        <v>0</v>
      </c>
      <c r="L103" s="90"/>
      <c r="M103" s="90"/>
      <c r="N103" s="78">
        <f>N105+N104</f>
        <v>2669685.42</v>
      </c>
      <c r="O103" s="12"/>
    </row>
    <row r="104" spans="1:15" s="26" customFormat="1" ht="24" customHeight="1">
      <c r="A104" s="41" t="s">
        <v>131</v>
      </c>
      <c r="B104" s="30" t="s">
        <v>130</v>
      </c>
      <c r="C104" s="31" t="s">
        <v>64</v>
      </c>
      <c r="D104" s="31" t="s">
        <v>64</v>
      </c>
      <c r="E104" s="31" t="s">
        <v>64</v>
      </c>
      <c r="F104" s="31" t="s">
        <v>64</v>
      </c>
      <c r="G104" s="31" t="s">
        <v>64</v>
      </c>
      <c r="H104" s="97">
        <f>I104+N104+K104</f>
        <v>0</v>
      </c>
      <c r="I104" s="78">
        <v>0</v>
      </c>
      <c r="J104" s="78"/>
      <c r="K104" s="78">
        <v>0</v>
      </c>
      <c r="L104" s="90"/>
      <c r="M104" s="90"/>
      <c r="N104" s="78">
        <v>0</v>
      </c>
      <c r="O104" s="12"/>
    </row>
    <row r="105" spans="1:15" s="26" customFormat="1" ht="12.75" customHeight="1">
      <c r="A105" s="41" t="s">
        <v>108</v>
      </c>
      <c r="B105" s="30" t="s">
        <v>129</v>
      </c>
      <c r="C105" s="31" t="s">
        <v>64</v>
      </c>
      <c r="D105" s="31" t="s">
        <v>64</v>
      </c>
      <c r="E105" s="31" t="s">
        <v>64</v>
      </c>
      <c r="F105" s="31" t="s">
        <v>64</v>
      </c>
      <c r="G105" s="31" t="s">
        <v>64</v>
      </c>
      <c r="H105" s="97">
        <f>I105+N105+K105</f>
        <v>6490126.22</v>
      </c>
      <c r="I105" s="78">
        <f>I43+I48+I49+I57+I60+I58+I61+I62+I71+I56+I51+I52+I53+I55+I69+I70+I54+I50+I68</f>
        <v>3820440.8</v>
      </c>
      <c r="J105" s="78"/>
      <c r="K105" s="78">
        <f>K77+K81+K83+K86+K88</f>
        <v>0</v>
      </c>
      <c r="L105" s="90" t="s">
        <v>64</v>
      </c>
      <c r="M105" s="90" t="s">
        <v>64</v>
      </c>
      <c r="N105" s="78">
        <f>N100</f>
        <v>2669685.42</v>
      </c>
      <c r="O105" s="12" t="s">
        <v>64</v>
      </c>
    </row>
    <row r="106" spans="1:15" s="26" customFormat="1" ht="13.5">
      <c r="A106" s="256" t="s">
        <v>109</v>
      </c>
      <c r="B106" s="258" t="s">
        <v>110</v>
      </c>
      <c r="C106" s="252" t="s">
        <v>64</v>
      </c>
      <c r="D106" s="252" t="s">
        <v>64</v>
      </c>
      <c r="E106" s="252" t="s">
        <v>64</v>
      </c>
      <c r="F106" s="252" t="s">
        <v>64</v>
      </c>
      <c r="G106" s="252" t="s">
        <v>64</v>
      </c>
      <c r="H106" s="255">
        <v>5101.22</v>
      </c>
      <c r="I106" s="253">
        <v>0</v>
      </c>
      <c r="J106" s="253"/>
      <c r="K106" s="253"/>
      <c r="L106" s="254" t="s">
        <v>64</v>
      </c>
      <c r="M106" s="254" t="s">
        <v>64</v>
      </c>
      <c r="N106" s="253">
        <v>0</v>
      </c>
      <c r="O106" s="12" t="s">
        <v>64</v>
      </c>
    </row>
    <row r="107" spans="1:15" s="26" customFormat="1" ht="13.5" hidden="1">
      <c r="A107" s="257" t="s">
        <v>111</v>
      </c>
      <c r="B107" s="258" t="s">
        <v>99</v>
      </c>
      <c r="C107" s="252" t="s">
        <v>64</v>
      </c>
      <c r="D107" s="252" t="s">
        <v>64</v>
      </c>
      <c r="E107" s="252" t="s">
        <v>64</v>
      </c>
      <c r="F107" s="252" t="s">
        <v>64</v>
      </c>
      <c r="G107" s="252" t="s">
        <v>64</v>
      </c>
      <c r="H107" s="255">
        <v>0</v>
      </c>
      <c r="I107" s="253">
        <v>0</v>
      </c>
      <c r="J107" s="253"/>
      <c r="K107" s="253"/>
      <c r="L107" s="254" t="s">
        <v>64</v>
      </c>
      <c r="M107" s="254" t="s">
        <v>64</v>
      </c>
      <c r="N107" s="253">
        <v>0</v>
      </c>
      <c r="O107" s="12" t="s">
        <v>64</v>
      </c>
    </row>
    <row r="108" spans="1:15" s="26" customFormat="1" ht="13.5" hidden="1">
      <c r="A108" s="257" t="s">
        <v>112</v>
      </c>
      <c r="B108" s="258" t="s">
        <v>113</v>
      </c>
      <c r="C108" s="252" t="s">
        <v>64</v>
      </c>
      <c r="D108" s="252" t="s">
        <v>64</v>
      </c>
      <c r="E108" s="252" t="s">
        <v>64</v>
      </c>
      <c r="F108" s="252" t="s">
        <v>64</v>
      </c>
      <c r="G108" s="252" t="s">
        <v>64</v>
      </c>
      <c r="H108" s="255">
        <v>0</v>
      </c>
      <c r="I108" s="253">
        <v>0</v>
      </c>
      <c r="J108" s="253"/>
      <c r="K108" s="253"/>
      <c r="L108" s="254" t="s">
        <v>64</v>
      </c>
      <c r="M108" s="254" t="s">
        <v>64</v>
      </c>
      <c r="N108" s="253">
        <v>0</v>
      </c>
      <c r="O108" s="12" t="s">
        <v>64</v>
      </c>
    </row>
    <row r="109" spans="1:15" s="26" customFormat="1" ht="13.5">
      <c r="A109" s="257" t="s">
        <v>114</v>
      </c>
      <c r="B109" s="258" t="s">
        <v>115</v>
      </c>
      <c r="C109" s="252" t="s">
        <v>64</v>
      </c>
      <c r="D109" s="252" t="s">
        <v>64</v>
      </c>
      <c r="E109" s="252" t="s">
        <v>64</v>
      </c>
      <c r="F109" s="252" t="s">
        <v>64</v>
      </c>
      <c r="G109" s="252" t="s">
        <v>64</v>
      </c>
      <c r="H109" s="255">
        <v>5101.22</v>
      </c>
      <c r="I109" s="253">
        <v>0</v>
      </c>
      <c r="J109" s="253"/>
      <c r="K109" s="253"/>
      <c r="L109" s="254" t="s">
        <v>64</v>
      </c>
      <c r="M109" s="254" t="s">
        <v>64</v>
      </c>
      <c r="N109" s="253">
        <v>0</v>
      </c>
      <c r="O109" s="12" t="s">
        <v>64</v>
      </c>
    </row>
    <row r="110" spans="1:15" s="26" customFormat="1" ht="13.5" hidden="1">
      <c r="A110" s="22" t="s">
        <v>116</v>
      </c>
      <c r="B110" s="16" t="s">
        <v>117</v>
      </c>
      <c r="C110" s="39" t="s">
        <v>64</v>
      </c>
      <c r="D110" s="39" t="s">
        <v>64</v>
      </c>
      <c r="E110" s="39" t="s">
        <v>64</v>
      </c>
      <c r="F110" s="39" t="s">
        <v>64</v>
      </c>
      <c r="G110" s="39" t="s">
        <v>64</v>
      </c>
      <c r="H110" s="95">
        <v>0</v>
      </c>
      <c r="I110" s="73">
        <v>0</v>
      </c>
      <c r="J110" s="73"/>
      <c r="K110" s="73"/>
      <c r="L110" s="74" t="s">
        <v>64</v>
      </c>
      <c r="M110" s="74" t="s">
        <v>64</v>
      </c>
      <c r="N110" s="73">
        <v>0</v>
      </c>
      <c r="O110" s="12" t="s">
        <v>64</v>
      </c>
    </row>
    <row r="111" spans="1:15" s="26" customFormat="1" ht="13.5" hidden="1">
      <c r="A111" s="22" t="s">
        <v>118</v>
      </c>
      <c r="B111" s="16" t="s">
        <v>119</v>
      </c>
      <c r="C111" s="39" t="s">
        <v>64</v>
      </c>
      <c r="D111" s="39" t="s">
        <v>64</v>
      </c>
      <c r="E111" s="39" t="s">
        <v>64</v>
      </c>
      <c r="F111" s="39" t="s">
        <v>64</v>
      </c>
      <c r="G111" s="39" t="s">
        <v>64</v>
      </c>
      <c r="H111" s="95">
        <v>0</v>
      </c>
      <c r="I111" s="73">
        <v>0</v>
      </c>
      <c r="J111" s="73"/>
      <c r="K111" s="73"/>
      <c r="L111" s="74" t="s">
        <v>64</v>
      </c>
      <c r="M111" s="74" t="s">
        <v>64</v>
      </c>
      <c r="N111" s="73">
        <v>0</v>
      </c>
      <c r="O111" s="12" t="s">
        <v>64</v>
      </c>
    </row>
    <row r="112" spans="1:15" s="26" customFormat="1" ht="13.5">
      <c r="A112" s="32" t="s">
        <v>120</v>
      </c>
      <c r="B112" s="33" t="s">
        <v>121</v>
      </c>
      <c r="C112" s="40" t="s">
        <v>64</v>
      </c>
      <c r="D112" s="40" t="s">
        <v>64</v>
      </c>
      <c r="E112" s="40" t="s">
        <v>64</v>
      </c>
      <c r="F112" s="40" t="s">
        <v>64</v>
      </c>
      <c r="G112" s="40" t="s">
        <v>64</v>
      </c>
      <c r="H112" s="100">
        <f>N112+K112+I112</f>
        <v>73326.22</v>
      </c>
      <c r="I112" s="251">
        <v>53640.8</v>
      </c>
      <c r="J112" s="91"/>
      <c r="K112" s="91"/>
      <c r="L112" s="92" t="s">
        <v>64</v>
      </c>
      <c r="M112" s="92" t="s">
        <v>64</v>
      </c>
      <c r="N112" s="91">
        <v>19685.42</v>
      </c>
      <c r="O112" s="12" t="s">
        <v>64</v>
      </c>
    </row>
    <row r="113" spans="1:15" s="26" customFormat="1" ht="13.5">
      <c r="A113" s="22" t="s">
        <v>122</v>
      </c>
      <c r="B113" s="16" t="s">
        <v>123</v>
      </c>
      <c r="C113" s="39" t="s">
        <v>64</v>
      </c>
      <c r="D113" s="39" t="s">
        <v>64</v>
      </c>
      <c r="E113" s="39" t="s">
        <v>64</v>
      </c>
      <c r="F113" s="39" t="s">
        <v>64</v>
      </c>
      <c r="G113" s="39" t="s">
        <v>64</v>
      </c>
      <c r="H113" s="95">
        <v>0</v>
      </c>
      <c r="I113" s="73">
        <v>0</v>
      </c>
      <c r="J113" s="73"/>
      <c r="K113" s="73"/>
      <c r="L113" s="74" t="s">
        <v>64</v>
      </c>
      <c r="M113" s="74" t="s">
        <v>64</v>
      </c>
      <c r="N113" s="73">
        <v>0</v>
      </c>
      <c r="O113" s="12" t="s">
        <v>64</v>
      </c>
    </row>
    <row r="114" s="3" customFormat="1" ht="12.75"/>
    <row r="115" spans="1:8" s="3" customFormat="1" ht="13.5">
      <c r="A115" s="34" t="s">
        <v>124</v>
      </c>
      <c r="D115" s="3" t="s">
        <v>157</v>
      </c>
      <c r="H115" s="66"/>
    </row>
    <row r="116" s="3" customFormat="1" ht="13.5" hidden="1">
      <c r="A116" s="34" t="s">
        <v>125</v>
      </c>
    </row>
    <row r="117" spans="1:4" s="3" customFormat="1" ht="19.5" customHeight="1">
      <c r="A117" s="34" t="s">
        <v>125</v>
      </c>
      <c r="C117" s="55"/>
      <c r="D117" s="3" t="s">
        <v>158</v>
      </c>
    </row>
    <row r="118" s="3" customFormat="1" ht="13.5">
      <c r="A118" s="34" t="s">
        <v>126</v>
      </c>
    </row>
    <row r="119" s="3" customFormat="1" ht="13.5" hidden="1">
      <c r="A119" s="34"/>
    </row>
    <row r="120" s="3" customFormat="1" ht="13.5" hidden="1">
      <c r="A120" s="34"/>
    </row>
    <row r="121" s="3" customFormat="1" ht="23.25" customHeight="1" hidden="1">
      <c r="A121" s="34" t="s">
        <v>127</v>
      </c>
    </row>
    <row r="122" s="3" customFormat="1" ht="13.5">
      <c r="A122" s="34"/>
    </row>
    <row r="123" s="3" customFormat="1" ht="15">
      <c r="A123" s="35"/>
    </row>
    <row r="124" s="3" customFormat="1" ht="15">
      <c r="A124" s="35"/>
    </row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</sheetData>
  <sheetProtection/>
  <mergeCells count="46"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  <mergeCell ref="B10:B14"/>
    <mergeCell ref="C11:C13"/>
    <mergeCell ref="E11:E13"/>
    <mergeCell ref="F11:F13"/>
    <mergeCell ref="H4:O4"/>
    <mergeCell ref="H5:H6"/>
    <mergeCell ref="I5:O5"/>
    <mergeCell ref="N6:O6"/>
    <mergeCell ref="B15:B19"/>
    <mergeCell ref="J15:J16"/>
    <mergeCell ref="A16:A17"/>
    <mergeCell ref="E16:E17"/>
    <mergeCell ref="F16:F17"/>
    <mergeCell ref="G16:G17"/>
    <mergeCell ref="G48:G49"/>
    <mergeCell ref="A34:B34"/>
    <mergeCell ref="A35:A36"/>
    <mergeCell ref="E35:E36"/>
    <mergeCell ref="F35:F36"/>
    <mergeCell ref="G35:G36"/>
    <mergeCell ref="F57:F58"/>
    <mergeCell ref="G57:G58"/>
    <mergeCell ref="A59:B59"/>
    <mergeCell ref="A41:A42"/>
    <mergeCell ref="E41:E42"/>
    <mergeCell ref="F41:F42"/>
    <mergeCell ref="G41:G42"/>
    <mergeCell ref="A48:A49"/>
    <mergeCell ref="E48:E49"/>
    <mergeCell ref="F48:F49"/>
    <mergeCell ref="A89:B89"/>
    <mergeCell ref="A57:A58"/>
    <mergeCell ref="C57:C58"/>
    <mergeCell ref="E57:E58"/>
    <mergeCell ref="A72:B72"/>
    <mergeCell ref="A82:B8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5" r:id="rId1"/>
  <rowBreaks count="2" manualBreakCount="2">
    <brk id="50" max="13" man="1"/>
    <brk id="77" max="13" man="1"/>
  </rowBreaks>
  <colBreaks count="1" manualBreakCount="1">
    <brk id="15" max="10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44.50390625" style="0" customWidth="1"/>
    <col min="2" max="2" width="41.875" style="0" customWidth="1"/>
  </cols>
  <sheetData>
    <row r="1" ht="15.75" customHeight="1">
      <c r="A1" s="57"/>
    </row>
    <row r="2" ht="15.75" customHeight="1">
      <c r="B2" s="58" t="s">
        <v>160</v>
      </c>
    </row>
    <row r="3" spans="1:2" ht="40.5" customHeight="1">
      <c r="A3" s="349" t="s">
        <v>245</v>
      </c>
      <c r="B3" s="349"/>
    </row>
    <row r="4" spans="1:2" ht="22.5" customHeight="1">
      <c r="A4" s="350" t="s">
        <v>246</v>
      </c>
      <c r="B4" s="350"/>
    </row>
    <row r="5" ht="15.75" customHeight="1"/>
    <row r="6" ht="15.75" customHeight="1"/>
    <row r="7" ht="15.75" customHeight="1"/>
    <row r="8" ht="15.75" customHeight="1"/>
    <row r="9" ht="15.75" customHeight="1">
      <c r="F9" t="s">
        <v>236</v>
      </c>
    </row>
    <row r="10" ht="15.75" customHeight="1"/>
    <row r="11" ht="15.75" customHeight="1"/>
    <row r="12" ht="15.75" customHeight="1"/>
    <row r="13" ht="15.75" customHeight="1"/>
    <row r="14" ht="15.75" customHeight="1"/>
    <row r="15" spans="1:2" ht="15.75" customHeight="1">
      <c r="A15" s="351" t="s">
        <v>247</v>
      </c>
      <c r="B15" s="351"/>
    </row>
    <row r="16" spans="1:2" ht="65.25" customHeight="1">
      <c r="A16" s="352" t="s">
        <v>248</v>
      </c>
      <c r="B16" s="35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>
      <c r="A41" s="57"/>
    </row>
    <row r="42" ht="15.75" customHeight="1">
      <c r="A42" s="57"/>
    </row>
    <row r="43" ht="15.75" customHeight="1">
      <c r="A43" s="57"/>
    </row>
    <row r="44" ht="15.75" customHeight="1">
      <c r="A44" s="56"/>
    </row>
    <row r="45" ht="15.75" customHeight="1">
      <c r="A45" s="56"/>
    </row>
    <row r="46" ht="15.75" customHeight="1">
      <c r="A46" s="56"/>
    </row>
    <row r="47" ht="15.75" customHeight="1">
      <c r="A47" s="56"/>
    </row>
    <row r="48" ht="15.75" customHeight="1">
      <c r="A48" s="56"/>
    </row>
    <row r="49" ht="15.75" customHeight="1">
      <c r="A49" s="56"/>
    </row>
    <row r="50" ht="15.75" customHeight="1">
      <c r="A50" s="56"/>
    </row>
    <row r="51" ht="15.75" customHeight="1">
      <c r="A51" s="56"/>
    </row>
    <row r="52" ht="15.75" customHeight="1">
      <c r="A52" s="56"/>
    </row>
    <row r="53" ht="15.75" customHeight="1">
      <c r="A53" s="56"/>
    </row>
  </sheetData>
  <sheetProtection/>
  <mergeCells count="4">
    <mergeCell ref="A3:B3"/>
    <mergeCell ref="A4:B4"/>
    <mergeCell ref="A15:B15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buhgalter3</dc:creator>
  <cp:keywords/>
  <dc:description/>
  <cp:lastModifiedBy>User_</cp:lastModifiedBy>
  <cp:lastPrinted>2020-01-10T12:29:43Z</cp:lastPrinted>
  <dcterms:created xsi:type="dcterms:W3CDTF">2012-12-06T12:47:51Z</dcterms:created>
  <dcterms:modified xsi:type="dcterms:W3CDTF">2020-01-16T13:58:27Z</dcterms:modified>
  <cp:category/>
  <cp:version/>
  <cp:contentType/>
  <cp:contentStatus/>
</cp:coreProperties>
</file>